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Таблица!$C$6:$L$63</definedName>
  </definedNames>
  <calcPr calcId="125725"/>
</workbook>
</file>

<file path=xl/calcChain.xml><?xml version="1.0" encoding="utf-8"?>
<calcChain xmlns="http://schemas.openxmlformats.org/spreadsheetml/2006/main">
  <c r="D6" i="1"/>
  <c r="C6"/>
  <c r="D37"/>
  <c r="F37" s="1"/>
  <c r="C37"/>
  <c r="F38"/>
  <c r="E38"/>
  <c r="E37" l="1"/>
  <c r="K42"/>
  <c r="E42" l="1"/>
  <c r="H58"/>
  <c r="H56"/>
  <c r="H54"/>
  <c r="H49"/>
  <c r="H45"/>
  <c r="H39"/>
  <c r="H32"/>
  <c r="H23"/>
  <c r="H18"/>
  <c r="H16"/>
  <c r="H7"/>
  <c r="G58"/>
  <c r="G56"/>
  <c r="G54"/>
  <c r="G49"/>
  <c r="G45"/>
  <c r="G39"/>
  <c r="G32"/>
  <c r="G23"/>
  <c r="G18"/>
  <c r="G16"/>
  <c r="G7"/>
  <c r="D58"/>
  <c r="D56"/>
  <c r="D54"/>
  <c r="D49"/>
  <c r="D45"/>
  <c r="D39"/>
  <c r="D32"/>
  <c r="D23"/>
  <c r="D18"/>
  <c r="D16"/>
  <c r="D7"/>
  <c r="C58"/>
  <c r="C56"/>
  <c r="C54"/>
  <c r="C49"/>
  <c r="C45"/>
  <c r="C39"/>
  <c r="C32"/>
  <c r="C23"/>
  <c r="C18"/>
  <c r="C16"/>
  <c r="C7"/>
  <c r="E59"/>
  <c r="E57"/>
  <c r="E55"/>
  <c r="E53"/>
  <c r="E52"/>
  <c r="E51"/>
  <c r="E50"/>
  <c r="E48"/>
  <c r="E47"/>
  <c r="E46"/>
  <c r="E44"/>
  <c r="E43"/>
  <c r="E41"/>
  <c r="E40"/>
  <c r="E36"/>
  <c r="E35"/>
  <c r="E34"/>
  <c r="E33"/>
  <c r="E31"/>
  <c r="E30"/>
  <c r="E29"/>
  <c r="E28"/>
  <c r="E27"/>
  <c r="E26"/>
  <c r="E25"/>
  <c r="E24"/>
  <c r="E22"/>
  <c r="E21"/>
  <c r="E20"/>
  <c r="E19"/>
  <c r="E17"/>
  <c r="E15"/>
  <c r="E14"/>
  <c r="E13"/>
  <c r="E12"/>
  <c r="E11"/>
  <c r="E10"/>
  <c r="E9"/>
  <c r="E8"/>
  <c r="I59"/>
  <c r="I57"/>
  <c r="I55"/>
  <c r="I53"/>
  <c r="I52"/>
  <c r="I51"/>
  <c r="I50"/>
  <c r="I48"/>
  <c r="I47"/>
  <c r="I46"/>
  <c r="I44"/>
  <c r="I43"/>
  <c r="I41"/>
  <c r="I40"/>
  <c r="I36"/>
  <c r="I35"/>
  <c r="I34"/>
  <c r="I33"/>
  <c r="I31"/>
  <c r="I30"/>
  <c r="I29"/>
  <c r="I28"/>
  <c r="I27"/>
  <c r="I26"/>
  <c r="I25"/>
  <c r="I24"/>
  <c r="I22"/>
  <c r="I21"/>
  <c r="I20"/>
  <c r="I19"/>
  <c r="I17"/>
  <c r="I15"/>
  <c r="I14"/>
  <c r="I13"/>
  <c r="I12"/>
  <c r="I11"/>
  <c r="I10"/>
  <c r="I9"/>
  <c r="L9" s="1"/>
  <c r="I8"/>
  <c r="K59"/>
  <c r="K57"/>
  <c r="K55"/>
  <c r="K53"/>
  <c r="K52"/>
  <c r="K51"/>
  <c r="K50"/>
  <c r="K48"/>
  <c r="K47"/>
  <c r="K46"/>
  <c r="K44"/>
  <c r="K43"/>
  <c r="K41"/>
  <c r="K40"/>
  <c r="K36"/>
  <c r="K35"/>
  <c r="K34"/>
  <c r="K33"/>
  <c r="K31"/>
  <c r="K30"/>
  <c r="K29"/>
  <c r="K28"/>
  <c r="K27"/>
  <c r="K26"/>
  <c r="K25"/>
  <c r="K24"/>
  <c r="K22"/>
  <c r="K21"/>
  <c r="K20"/>
  <c r="K19"/>
  <c r="K17"/>
  <c r="K15"/>
  <c r="K14"/>
  <c r="K13"/>
  <c r="K12"/>
  <c r="K11"/>
  <c r="K10"/>
  <c r="K9"/>
  <c r="K8"/>
  <c r="L22"/>
  <c r="L27" l="1"/>
  <c r="L11"/>
  <c r="L26"/>
  <c r="L35"/>
  <c r="K58"/>
  <c r="L30"/>
  <c r="L48"/>
  <c r="L17"/>
  <c r="L44"/>
  <c r="L13"/>
  <c r="L25"/>
  <c r="L34"/>
  <c r="L47"/>
  <c r="L52"/>
  <c r="L59"/>
  <c r="L19"/>
  <c r="L21"/>
  <c r="L14"/>
  <c r="L15"/>
  <c r="L10"/>
  <c r="L53"/>
  <c r="L57"/>
  <c r="L55"/>
  <c r="L51"/>
  <c r="L50"/>
  <c r="L46"/>
  <c r="H6"/>
  <c r="J58" s="1"/>
  <c r="L43"/>
  <c r="L40"/>
  <c r="L36"/>
  <c r="L33"/>
  <c r="L31"/>
  <c r="L29"/>
  <c r="L24"/>
  <c r="E58"/>
  <c r="K16"/>
  <c r="K7"/>
  <c r="F33"/>
  <c r="E32"/>
  <c r="E16"/>
  <c r="I58"/>
  <c r="I56"/>
  <c r="K56"/>
  <c r="E56"/>
  <c r="I54"/>
  <c r="K54"/>
  <c r="E54"/>
  <c r="I49"/>
  <c r="K49"/>
  <c r="E49"/>
  <c r="I45"/>
  <c r="K45"/>
  <c r="E45"/>
  <c r="I39"/>
  <c r="K39"/>
  <c r="G6"/>
  <c r="E39"/>
  <c r="I32"/>
  <c r="K32"/>
  <c r="I23"/>
  <c r="K23"/>
  <c r="E23"/>
  <c r="I18"/>
  <c r="K18"/>
  <c r="E18"/>
  <c r="I16"/>
  <c r="I7"/>
  <c r="E7"/>
  <c r="L41"/>
  <c r="L28"/>
  <c r="L20"/>
  <c r="L12"/>
  <c r="L8"/>
  <c r="F52" l="1"/>
  <c r="L16"/>
  <c r="F17"/>
  <c r="F32"/>
  <c r="J29"/>
  <c r="J31"/>
  <c r="J46"/>
  <c r="J25"/>
  <c r="J52"/>
  <c r="J20"/>
  <c r="J56"/>
  <c r="J43"/>
  <c r="J30"/>
  <c r="J55"/>
  <c r="J57"/>
  <c r="J45"/>
  <c r="J50"/>
  <c r="J59"/>
  <c r="J24"/>
  <c r="J8"/>
  <c r="J9"/>
  <c r="J34"/>
  <c r="J27"/>
  <c r="J36"/>
  <c r="J21"/>
  <c r="J22"/>
  <c r="J18"/>
  <c r="J7"/>
  <c r="J15"/>
  <c r="J54"/>
  <c r="J35"/>
  <c r="J19"/>
  <c r="J47"/>
  <c r="J28"/>
  <c r="J39"/>
  <c r="J12"/>
  <c r="J40"/>
  <c r="J13"/>
  <c r="J33"/>
  <c r="J10"/>
  <c r="J26"/>
  <c r="J53"/>
  <c r="I6"/>
  <c r="J41"/>
  <c r="J23"/>
  <c r="J51"/>
  <c r="J32"/>
  <c r="J48"/>
  <c r="J16"/>
  <c r="J49"/>
  <c r="J17"/>
  <c r="J44"/>
  <c r="J14"/>
  <c r="J11"/>
  <c r="L58"/>
  <c r="F26"/>
  <c r="F50"/>
  <c r="F15"/>
  <c r="F40"/>
  <c r="F51"/>
  <c r="F57"/>
  <c r="F46"/>
  <c r="F16"/>
  <c r="F39"/>
  <c r="K6"/>
  <c r="F11"/>
  <c r="F21"/>
  <c r="F22"/>
  <c r="F27"/>
  <c r="F36"/>
  <c r="F9"/>
  <c r="F45"/>
  <c r="F10"/>
  <c r="F31"/>
  <c r="F55"/>
  <c r="F20"/>
  <c r="F48"/>
  <c r="F49"/>
  <c r="F30"/>
  <c r="F14"/>
  <c r="F54"/>
  <c r="F35"/>
  <c r="F19"/>
  <c r="F59"/>
  <c r="F43"/>
  <c r="F24"/>
  <c r="F8"/>
  <c r="F56"/>
  <c r="F25"/>
  <c r="F13"/>
  <c r="E6"/>
  <c r="L6" s="1"/>
  <c r="F53"/>
  <c r="F34"/>
  <c r="F18"/>
  <c r="F58"/>
  <c r="F41"/>
  <c r="F23"/>
  <c r="F7"/>
  <c r="F47"/>
  <c r="F28"/>
  <c r="F12"/>
  <c r="F44"/>
  <c r="F29"/>
  <c r="L32"/>
  <c r="L56"/>
  <c r="L54"/>
  <c r="L49"/>
  <c r="L45"/>
  <c r="L39"/>
  <c r="L23"/>
  <c r="L18"/>
  <c r="L7"/>
</calcChain>
</file>

<file path=xl/sharedStrings.xml><?xml version="1.0" encoding="utf-8"?>
<sst xmlns="http://schemas.openxmlformats.org/spreadsheetml/2006/main" count="127" uniqueCount="127">
  <si>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</si>
  <si>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</si>
  <si>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</si>
  <si>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</si>
  <si>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</si>
  <si>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</si>
  <si>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</si>
  <si>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</si>
  <si>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</si>
  <si>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</si>
  <si>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</si>
  <si>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</si>
  <si>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</si>
  <si>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</si>
  <si>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</si>
  <si>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</si>
  <si>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</si>
  <si>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</si>
  <si>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</si>
  <si>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</si>
  <si>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</si>
  <si>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</si>
  <si>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</si>
  <si>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</si>
  <si>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</si>
  <si>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</si>
  <si>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</si>
  <si>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</si>
  <si>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</si>
  <si>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</si>
  <si>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</si>
  <si>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</si>
  <si>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</si>
  <si>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</si>
  <si>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</si>
  <si>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</si>
  <si>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</si>
  <si>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</si>
  <si>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</si>
  <si>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</si>
  <si>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</si>
  <si>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</si>
  <si>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</si>
  <si>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</si>
  <si>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</si>
  <si>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</si>
  <si>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</si>
  <si>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</si>
  <si>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Топливно-энергетический комплекс</t>
  </si>
  <si>
    <t>0402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</si>
  <si>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</si>
  <si>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</si>
  <si>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</si>
  <si>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</si>
  <si>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</si>
  <si>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</si>
  <si>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</si>
  <si>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</si>
  <si>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</si>
  <si>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</si>
  <si>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</si>
  <si>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</si>
  <si>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</si>
  <si>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</si>
  <si>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</si>
  <si>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</si>
  <si>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</si>
  <si>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</si>
  <si>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</si>
  <si>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</si>
  <si>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</si>
  <si>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</si>
  <si>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</si>
  <si>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</si>
  <si>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</si>
  <si>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</si>
  <si>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</si>
  <si>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</si>
  <si>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</si>
  <si>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</si>
  <si>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</si>
  <si>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</si>
  <si>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</si>
  <si>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</si>
  <si>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</si>
  <si>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</si>
  <si>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</si>
  <si>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</si>
  <si>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</si>
  <si>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</si>
  <si>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</si>
  <si>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</si>
  <si>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</si>
  <si>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</si>
  <si>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</si>
  <si>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</si>
  <si>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</si>
  <si>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</si>
  <si>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</si>
  <si>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</si>
  <si>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</si>
  <si>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</si>
  <si>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</si>
  <si>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</si>
  <si>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</si>
  <si>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</si>
  <si>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</si>
  <si>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</si>
  <si>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</si>
  <si>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</si>
  <si>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</si>
  <si>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</si>
  <si>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</si>
  <si>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</si>
  <si>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</si>
  <si>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</si>
  <si>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</si>
  <si>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</si>
  <si>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</si>
  <si>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</si>
  <si>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Анализ исполнения расходов (Консолидированный бюджет Тоншаевского муниципального района)</t>
  </si>
  <si>
    <t>Дополнительное образование</t>
  </si>
  <si>
    <t>Органы юстиции</t>
  </si>
  <si>
    <t>Информация об исполнении за январь-октябрь месяц 2019 года, 2018 года в разрезе разделов, подразделов классификации расходов</t>
  </si>
  <si>
    <t>за январь-сентябрь месяц 2019 года</t>
  </si>
  <si>
    <t>ОХРАНА ОКРУЖАЮЩЕЙ СРЕДЫ</t>
  </si>
  <si>
    <t>Сбор,удаление отходов и очистка сточных вод</t>
  </si>
</sst>
</file>

<file path=xl/styles.xml><?xml version="1.0" encoding="utf-8"?>
<styleSheet xmlns="http://schemas.openxmlformats.org/spreadsheetml/2006/main">
  <numFmts count="2">
    <numFmt numFmtId="164" formatCode="00\ \ 00"/>
    <numFmt numFmtId="165" formatCode="#,##0.00%"/>
  </numFmts>
  <fonts count="9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left" wrapText="1"/>
    </xf>
    <xf numFmtId="49" fontId="0" fillId="0" borderId="0" xfId="1" applyNumberFormat="1" applyFont="1" applyFill="1" applyProtection="1"/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3"/>
  <sheetViews>
    <sheetView tabSelected="1" workbookViewId="0">
      <selection activeCell="C9" sqref="C9"/>
    </sheetView>
  </sheetViews>
  <sheetFormatPr defaultColWidth="9.85546875" defaultRowHeight="12.75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>
      <c r="A1" s="20" t="s">
        <v>120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  <c r="N1" s="21"/>
      <c r="O1" s="21"/>
    </row>
    <row r="2" spans="1:15" ht="21.75" customHeight="1">
      <c r="A2" s="18" t="s">
        <v>123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9"/>
      <c r="O2" s="19"/>
    </row>
    <row r="3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9"/>
      <c r="O3" s="19"/>
    </row>
    <row r="4" spans="1:15" s="13" customFormat="1" ht="20.100000000000001" customHeight="1">
      <c r="A4" s="22" t="s">
        <v>0</v>
      </c>
      <c r="B4" s="23" t="s">
        <v>1</v>
      </c>
      <c r="C4" s="17" t="s">
        <v>124</v>
      </c>
      <c r="D4" s="17"/>
      <c r="E4" s="17"/>
      <c r="F4" s="17"/>
      <c r="G4" s="17" t="s">
        <v>2</v>
      </c>
      <c r="H4" s="17"/>
      <c r="I4" s="17"/>
      <c r="J4" s="17"/>
      <c r="K4" s="17"/>
      <c r="L4" s="17"/>
    </row>
    <row r="5" spans="1:15" s="13" customFormat="1" ht="83.1" customHeight="1">
      <c r="A5" s="22"/>
      <c r="B5" s="23"/>
      <c r="C5" s="16" t="s">
        <v>3</v>
      </c>
      <c r="D5" s="16" t="s">
        <v>4</v>
      </c>
      <c r="E5" s="17" t="s">
        <v>5</v>
      </c>
      <c r="F5" s="17" t="s">
        <v>6</v>
      </c>
      <c r="G5" s="16" t="s">
        <v>7</v>
      </c>
      <c r="H5" s="16" t="s">
        <v>8</v>
      </c>
      <c r="I5" s="17" t="s">
        <v>9</v>
      </c>
      <c r="J5" s="17" t="s">
        <v>10</v>
      </c>
      <c r="K5" s="17" t="s">
        <v>11</v>
      </c>
      <c r="L5" s="17" t="s">
        <v>12</v>
      </c>
    </row>
    <row r="6" spans="1:15" s="13" customFormat="1" ht="21" customHeight="1">
      <c r="A6" s="1" t="s">
        <v>13</v>
      </c>
      <c r="B6" s="2"/>
      <c r="C6" s="3">
        <f>(C7+C16+C18+C23+C32+C37+C39+C45+C49+C54+C58+C56)</f>
        <v>684471</v>
      </c>
      <c r="D6" s="3">
        <f>(D7+D16+D18+D23+D32+D37+D39+D45+D49+D54+D58+D56)</f>
        <v>414457.30000000005</v>
      </c>
      <c r="E6" s="4">
        <f t="shared" ref="E6:E39" si="0">(D6/C6)</f>
        <v>0.60551476980032759</v>
      </c>
      <c r="F6" s="4">
        <v>1</v>
      </c>
      <c r="G6" s="3">
        <f>(G7+G16+G18+G23+G32+G39+G45+G49+G54+G58+G56)</f>
        <v>542019.83999999985</v>
      </c>
      <c r="H6" s="3">
        <f>(H7+H16+H18+H23+H32+H39+H45+H49+H54+H58+H56)</f>
        <v>390999.65000000008</v>
      </c>
      <c r="I6" s="4">
        <f t="shared" ref="I6:I39" si="1">(H6/G6)</f>
        <v>0.72137516220808484</v>
      </c>
      <c r="J6" s="4">
        <v>1</v>
      </c>
      <c r="K6" s="4">
        <f t="shared" ref="K6:K39" si="2">(D6/H6)</f>
        <v>1.0599940434729289</v>
      </c>
      <c r="L6" s="14">
        <f t="shared" ref="L6:L39" si="3">(E6-I6)</f>
        <v>-0.11586039240775725</v>
      </c>
    </row>
    <row r="7" spans="1:15" s="13" customFormat="1" ht="21" customHeight="1">
      <c r="A7" s="5" t="s">
        <v>14</v>
      </c>
      <c r="B7" s="6" t="s">
        <v>15</v>
      </c>
      <c r="C7" s="7">
        <f>SUM(C8:C15)</f>
        <v>78277.53</v>
      </c>
      <c r="D7" s="7">
        <f>SUM(D8:D15)</f>
        <v>56326.14</v>
      </c>
      <c r="E7" s="8">
        <f t="shared" si="0"/>
        <v>0.7195697156003773</v>
      </c>
      <c r="F7" s="8">
        <f>(D7/D6)</f>
        <v>0.13590336085285504</v>
      </c>
      <c r="G7" s="7">
        <f>SUM(G8:G15)</f>
        <v>70167.87999999999</v>
      </c>
      <c r="H7" s="7">
        <f>SUM(H8:H15)</f>
        <v>55953.289999999994</v>
      </c>
      <c r="I7" s="8">
        <f t="shared" si="1"/>
        <v>0.79742027263756576</v>
      </c>
      <c r="J7" s="8">
        <f>(H7/H6)</f>
        <v>0.14310317157572899</v>
      </c>
      <c r="K7" s="8">
        <f t="shared" si="2"/>
        <v>1.0066635938655262</v>
      </c>
      <c r="L7" s="15">
        <f t="shared" si="3"/>
        <v>-7.7850557037188461E-2</v>
      </c>
    </row>
    <row r="8" spans="1:15" s="13" customFormat="1" ht="41.1" customHeight="1">
      <c r="A8" s="1" t="s">
        <v>16</v>
      </c>
      <c r="B8" s="2" t="s">
        <v>17</v>
      </c>
      <c r="C8" s="3">
        <v>6399.59</v>
      </c>
      <c r="D8" s="3">
        <v>5011.51</v>
      </c>
      <c r="E8" s="4">
        <f t="shared" si="0"/>
        <v>0.7830986047543671</v>
      </c>
      <c r="F8" s="4">
        <f>(D8/D6)</f>
        <v>1.2091740210632071E-2</v>
      </c>
      <c r="G8" s="3">
        <v>5906.2</v>
      </c>
      <c r="H8" s="3">
        <v>4800.8</v>
      </c>
      <c r="I8" s="4">
        <f t="shared" si="1"/>
        <v>0.81284074362534287</v>
      </c>
      <c r="J8" s="4">
        <f>(H8/H6)</f>
        <v>1.2278271860345653E-2</v>
      </c>
      <c r="K8" s="4">
        <f t="shared" si="2"/>
        <v>1.0438906015664056</v>
      </c>
      <c r="L8" s="14">
        <f t="shared" si="3"/>
        <v>-2.9742138870975765E-2</v>
      </c>
    </row>
    <row r="9" spans="1:15" s="13" customFormat="1" ht="60.95" customHeight="1">
      <c r="A9" s="1" t="s">
        <v>18</v>
      </c>
      <c r="B9" s="2" t="s">
        <v>19</v>
      </c>
      <c r="C9" s="3">
        <v>1010.9</v>
      </c>
      <c r="D9" s="3">
        <v>720.6</v>
      </c>
      <c r="E9" s="4">
        <f t="shared" si="0"/>
        <v>0.71283015135028194</v>
      </c>
      <c r="F9" s="4">
        <f>(D9/D6)</f>
        <v>1.7386592056648537E-3</v>
      </c>
      <c r="G9" s="3">
        <v>917.1</v>
      </c>
      <c r="H9" s="3">
        <v>747.26</v>
      </c>
      <c r="I9" s="4">
        <f t="shared" si="1"/>
        <v>0.81480754552393408</v>
      </c>
      <c r="J9" s="4">
        <f>(H9/H6)</f>
        <v>1.911152605891079E-3</v>
      </c>
      <c r="K9" s="4">
        <f t="shared" si="2"/>
        <v>0.96432299333565297</v>
      </c>
      <c r="L9" s="14">
        <f t="shared" si="3"/>
        <v>-0.10197739417365215</v>
      </c>
    </row>
    <row r="10" spans="1:15" s="13" customFormat="1" ht="60.95" customHeight="1">
      <c r="A10" s="1" t="s">
        <v>20</v>
      </c>
      <c r="B10" s="2" t="s">
        <v>21</v>
      </c>
      <c r="C10" s="3">
        <v>30511.7</v>
      </c>
      <c r="D10" s="3">
        <v>22249.51</v>
      </c>
      <c r="E10" s="4">
        <f t="shared" si="0"/>
        <v>0.72921240048899272</v>
      </c>
      <c r="F10" s="4">
        <f>(D10/D6)</f>
        <v>5.3683479576786305E-2</v>
      </c>
      <c r="G10" s="3">
        <v>25828.94</v>
      </c>
      <c r="H10" s="3">
        <v>22124.1</v>
      </c>
      <c r="I10" s="4">
        <f t="shared" si="1"/>
        <v>0.85656244507130375</v>
      </c>
      <c r="J10" s="4">
        <f>(H10/H6)</f>
        <v>5.6583426609205387E-2</v>
      </c>
      <c r="K10" s="4">
        <f t="shared" si="2"/>
        <v>1.0056684791697741</v>
      </c>
      <c r="L10" s="14">
        <f t="shared" si="3"/>
        <v>-0.12735004458231103</v>
      </c>
    </row>
    <row r="11" spans="1:15" s="13" customFormat="1" ht="21" customHeight="1">
      <c r="A11" s="1" t="s">
        <v>22</v>
      </c>
      <c r="B11" s="2" t="s">
        <v>23</v>
      </c>
      <c r="C11" s="3">
        <v>10</v>
      </c>
      <c r="D11" s="3"/>
      <c r="E11" s="4">
        <f t="shared" si="0"/>
        <v>0</v>
      </c>
      <c r="F11" s="4">
        <f>(D11/D6)</f>
        <v>0</v>
      </c>
      <c r="G11" s="3">
        <v>63.15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>
      <c r="A12" s="1" t="s">
        <v>24</v>
      </c>
      <c r="B12" s="2" t="s">
        <v>25</v>
      </c>
      <c r="C12" s="3">
        <v>10833.48</v>
      </c>
      <c r="D12" s="3">
        <v>6874.84</v>
      </c>
      <c r="E12" s="4">
        <f t="shared" si="0"/>
        <v>0.63459202398490611</v>
      </c>
      <c r="F12" s="4">
        <f>(D12/D6)</f>
        <v>1.6587571264880602E-2</v>
      </c>
      <c r="G12" s="3">
        <v>8477.85</v>
      </c>
      <c r="H12" s="3">
        <v>6822.68</v>
      </c>
      <c r="I12" s="4">
        <f t="shared" si="1"/>
        <v>0.8047653591417635</v>
      </c>
      <c r="J12" s="4">
        <f>(H12/H6)</f>
        <v>1.7449325082516055E-2</v>
      </c>
      <c r="K12" s="4">
        <f t="shared" si="2"/>
        <v>1.0076450896128795</v>
      </c>
      <c r="L12" s="14">
        <f t="shared" si="3"/>
        <v>-0.1701733351568574</v>
      </c>
    </row>
    <row r="13" spans="1:15" s="13" customFormat="1" ht="21" customHeight="1">
      <c r="A13" s="1" t="s">
        <v>26</v>
      </c>
      <c r="B13" s="2" t="s">
        <v>27</v>
      </c>
      <c r="C13" s="3">
        <v>400</v>
      </c>
      <c r="D13" s="3">
        <v>400</v>
      </c>
      <c r="E13" s="4">
        <f t="shared" si="0"/>
        <v>1</v>
      </c>
      <c r="F13" s="4">
        <f>(D13/D6)</f>
        <v>9.6511751632797867E-4</v>
      </c>
      <c r="G13" s="3">
        <v>25</v>
      </c>
      <c r="H13" s="3">
        <v>25</v>
      </c>
      <c r="I13" s="4">
        <f t="shared" si="1"/>
        <v>1</v>
      </c>
      <c r="J13" s="4">
        <f>(H13/H6)</f>
        <v>6.3938676159940277E-5</v>
      </c>
      <c r="K13" s="4">
        <f t="shared" si="2"/>
        <v>16</v>
      </c>
      <c r="L13" s="4">
        <f t="shared" si="3"/>
        <v>0</v>
      </c>
    </row>
    <row r="14" spans="1:15" s="13" customFormat="1" ht="21" customHeight="1">
      <c r="A14" s="1" t="s">
        <v>28</v>
      </c>
      <c r="B14" s="2" t="s">
        <v>29</v>
      </c>
      <c r="C14" s="3">
        <v>421.8</v>
      </c>
      <c r="D14" s="3"/>
      <c r="E14" s="4">
        <f t="shared" si="0"/>
        <v>0</v>
      </c>
      <c r="F14" s="4">
        <f>(D14/D6)</f>
        <v>0</v>
      </c>
      <c r="G14" s="3">
        <v>203.77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>
      <c r="A15" s="1" t="s">
        <v>30</v>
      </c>
      <c r="B15" s="2" t="s">
        <v>31</v>
      </c>
      <c r="C15" s="3">
        <v>28690.06</v>
      </c>
      <c r="D15" s="3">
        <v>21069.68</v>
      </c>
      <c r="E15" s="4">
        <f t="shared" si="0"/>
        <v>0.73438954118604138</v>
      </c>
      <c r="F15" s="4">
        <f>(D15/D6)</f>
        <v>5.0836793078563217E-2</v>
      </c>
      <c r="G15" s="3">
        <v>28745.87</v>
      </c>
      <c r="H15" s="3">
        <v>21433.45</v>
      </c>
      <c r="I15" s="4">
        <f t="shared" si="1"/>
        <v>0.7456184140539146</v>
      </c>
      <c r="J15" s="4">
        <f>(H15/H6)</f>
        <v>5.4817056741610887E-2</v>
      </c>
      <c r="K15" s="4">
        <f t="shared" si="2"/>
        <v>0.98302793064112404</v>
      </c>
      <c r="L15" s="14">
        <f t="shared" si="3"/>
        <v>-1.1228872867873219E-2</v>
      </c>
    </row>
    <row r="16" spans="1:15" s="13" customFormat="1" ht="21" customHeight="1">
      <c r="A16" s="5" t="s">
        <v>32</v>
      </c>
      <c r="B16" s="6" t="s">
        <v>33</v>
      </c>
      <c r="C16" s="7">
        <f>SUM(C17:C17)</f>
        <v>1076.8</v>
      </c>
      <c r="D16" s="7">
        <f>SUM(D17:D17)</f>
        <v>618.86</v>
      </c>
      <c r="E16" s="8">
        <f t="shared" si="0"/>
        <v>0.57472139673105505</v>
      </c>
      <c r="F16" s="8">
        <f>(D16/D6)</f>
        <v>1.4931815653868323E-3</v>
      </c>
      <c r="G16" s="7">
        <f>SUM(G17:G17)</f>
        <v>1001.7</v>
      </c>
      <c r="H16" s="7">
        <f>SUM(H17:H17)</f>
        <v>618.53</v>
      </c>
      <c r="I16" s="8">
        <f t="shared" si="1"/>
        <v>0.61748028351801931</v>
      </c>
      <c r="J16" s="8">
        <f>(H16/H6)</f>
        <v>1.5819195746083145E-3</v>
      </c>
      <c r="K16" s="8">
        <f t="shared" si="2"/>
        <v>1.0005335230304109</v>
      </c>
      <c r="L16" s="8">
        <f t="shared" si="3"/>
        <v>-4.2758886786964267E-2</v>
      </c>
    </row>
    <row r="17" spans="1:12" s="13" customFormat="1" ht="21" customHeight="1">
      <c r="A17" s="1" t="s">
        <v>34</v>
      </c>
      <c r="B17" s="2" t="s">
        <v>35</v>
      </c>
      <c r="C17" s="3">
        <v>1076.8</v>
      </c>
      <c r="D17" s="3">
        <v>618.86</v>
      </c>
      <c r="E17" s="4">
        <f t="shared" si="0"/>
        <v>0.57472139673105505</v>
      </c>
      <c r="F17" s="4">
        <f>(D17/D6)</f>
        <v>1.4931815653868323E-3</v>
      </c>
      <c r="G17" s="3">
        <v>1001.7</v>
      </c>
      <c r="H17" s="3">
        <v>618.53</v>
      </c>
      <c r="I17" s="4">
        <f t="shared" si="1"/>
        <v>0.61748028351801931</v>
      </c>
      <c r="J17" s="4">
        <f>(H17/H6)</f>
        <v>1.5819195746083145E-3</v>
      </c>
      <c r="K17" s="4">
        <f t="shared" si="2"/>
        <v>1.0005335230304109</v>
      </c>
      <c r="L17" s="4">
        <f t="shared" si="3"/>
        <v>-4.2758886786964267E-2</v>
      </c>
    </row>
    <row r="18" spans="1:12" s="13" customFormat="1" ht="41.1" customHeight="1">
      <c r="A18" s="5" t="s">
        <v>36</v>
      </c>
      <c r="B18" s="6" t="s">
        <v>37</v>
      </c>
      <c r="C18" s="7">
        <f>SUM(C19:C22)</f>
        <v>9558.69</v>
      </c>
      <c r="D18" s="7">
        <f>SUM(D19:D22)</f>
        <v>6798.1100000000006</v>
      </c>
      <c r="E18" s="8">
        <f t="shared" si="0"/>
        <v>0.71119682718029353</v>
      </c>
      <c r="F18" s="8">
        <f>(D18/D6)</f>
        <v>1.6402437597310988E-2</v>
      </c>
      <c r="G18" s="7">
        <f>SUM(G19:G22)</f>
        <v>8999.93</v>
      </c>
      <c r="H18" s="7">
        <f>SUM(H19:H22)</f>
        <v>5822.67</v>
      </c>
      <c r="I18" s="8">
        <f t="shared" si="1"/>
        <v>0.64696836530950796</v>
      </c>
      <c r="J18" s="8">
        <f>(H18/H6)</f>
        <v>1.4891752460647979E-2</v>
      </c>
      <c r="K18" s="8">
        <f t="shared" si="2"/>
        <v>1.1675245205378288</v>
      </c>
      <c r="L18" s="15">
        <f t="shared" si="3"/>
        <v>6.4228461870785569E-2</v>
      </c>
    </row>
    <row r="19" spans="1:12" s="13" customFormat="1" ht="21" customHeight="1">
      <c r="A19" s="1" t="s">
        <v>122</v>
      </c>
      <c r="B19" s="2">
        <v>304</v>
      </c>
      <c r="C19" s="3"/>
      <c r="D19" s="3"/>
      <c r="E19" s="4" t="e">
        <f t="shared" si="0"/>
        <v>#DIV/0!</v>
      </c>
      <c r="F19" s="4">
        <f>(D19/D6)</f>
        <v>0</v>
      </c>
      <c r="G19" s="3"/>
      <c r="H19" s="3"/>
      <c r="I19" s="4" t="e">
        <f t="shared" si="1"/>
        <v>#DIV/0!</v>
      </c>
      <c r="J19" s="4">
        <f>(H19/H6)</f>
        <v>0</v>
      </c>
      <c r="K19" s="4" t="e">
        <f t="shared" si="2"/>
        <v>#DIV/0!</v>
      </c>
      <c r="L19" s="4" t="e">
        <f t="shared" si="3"/>
        <v>#DIV/0!</v>
      </c>
    </row>
    <row r="20" spans="1:12" s="13" customFormat="1" ht="41.1" customHeight="1">
      <c r="A20" s="1" t="s">
        <v>38</v>
      </c>
      <c r="B20" s="2" t="s">
        <v>39</v>
      </c>
      <c r="C20" s="3">
        <v>4714.3100000000004</v>
      </c>
      <c r="D20" s="3">
        <v>3420.78</v>
      </c>
      <c r="E20" s="4">
        <f t="shared" si="0"/>
        <v>0.72561626197683227</v>
      </c>
      <c r="F20" s="4">
        <f>(D20/D6)</f>
        <v>8.2536367437610579E-3</v>
      </c>
      <c r="G20" s="3">
        <v>4732.96</v>
      </c>
      <c r="H20" s="3">
        <v>2911.06</v>
      </c>
      <c r="I20" s="4">
        <f t="shared" si="1"/>
        <v>0.61506118792468134</v>
      </c>
      <c r="J20" s="4">
        <f>(H20/H6)</f>
        <v>7.4451729048862301E-3</v>
      </c>
      <c r="K20" s="4">
        <f t="shared" si="2"/>
        <v>1.1750977307235166</v>
      </c>
      <c r="L20" s="14">
        <f t="shared" si="3"/>
        <v>0.11055507405215093</v>
      </c>
    </row>
    <row r="21" spans="1:12" s="13" customFormat="1" ht="21" customHeight="1">
      <c r="A21" s="1" t="s">
        <v>40</v>
      </c>
      <c r="B21" s="2" t="s">
        <v>41</v>
      </c>
      <c r="C21" s="3">
        <v>4844.38</v>
      </c>
      <c r="D21" s="3">
        <v>3377.33</v>
      </c>
      <c r="E21" s="4">
        <f t="shared" si="0"/>
        <v>0.69716454943666684</v>
      </c>
      <c r="F21" s="4">
        <f>(D21/D6)</f>
        <v>8.1488008535499298E-3</v>
      </c>
      <c r="G21" s="3">
        <v>4130.08</v>
      </c>
      <c r="H21" s="3">
        <v>2774.72</v>
      </c>
      <c r="I21" s="4">
        <f t="shared" si="1"/>
        <v>0.67183202262425901</v>
      </c>
      <c r="J21" s="4">
        <f>(H21/H6)</f>
        <v>7.0964769405803792E-3</v>
      </c>
      <c r="K21" s="4">
        <f t="shared" si="2"/>
        <v>1.2171786702802445</v>
      </c>
      <c r="L21" s="4">
        <f t="shared" si="3"/>
        <v>2.533252681240783E-2</v>
      </c>
    </row>
    <row r="22" spans="1:12" s="13" customFormat="1" ht="41.1" customHeight="1">
      <c r="A22" s="1" t="s">
        <v>42</v>
      </c>
      <c r="B22" s="2" t="s">
        <v>43</v>
      </c>
      <c r="C22" s="3"/>
      <c r="D22" s="3"/>
      <c r="E22" s="4" t="e">
        <f t="shared" si="0"/>
        <v>#DIV/0!</v>
      </c>
      <c r="F22" s="4">
        <f>(D22/D6)</f>
        <v>0</v>
      </c>
      <c r="G22" s="3">
        <v>136.88999999999999</v>
      </c>
      <c r="H22" s="3">
        <v>136.88999999999999</v>
      </c>
      <c r="I22" s="4">
        <f t="shared" si="1"/>
        <v>1</v>
      </c>
      <c r="J22" s="4">
        <f>(H22/H6)</f>
        <v>3.5010261518136898E-4</v>
      </c>
      <c r="K22" s="4">
        <f t="shared" si="2"/>
        <v>0</v>
      </c>
      <c r="L22" s="14" t="e">
        <f t="shared" si="3"/>
        <v>#DIV/0!</v>
      </c>
    </row>
    <row r="23" spans="1:12" s="13" customFormat="1" ht="21" customHeight="1">
      <c r="A23" s="5" t="s">
        <v>44</v>
      </c>
      <c r="B23" s="6" t="s">
        <v>45</v>
      </c>
      <c r="C23" s="7">
        <f>SUM(C24:C31)</f>
        <v>40492.589999999997</v>
      </c>
      <c r="D23" s="7">
        <f>SUM(D24:D31)</f>
        <v>23794.55</v>
      </c>
      <c r="E23" s="8">
        <f t="shared" si="0"/>
        <v>0.58762726711232849</v>
      </c>
      <c r="F23" s="8">
        <f>(D23/D6)</f>
        <v>5.7411342495354761E-2</v>
      </c>
      <c r="G23" s="7">
        <f>SUM(G24:G31)</f>
        <v>35237.339999999997</v>
      </c>
      <c r="H23" s="7">
        <f>SUM(H24:H31)</f>
        <v>20424.629999999997</v>
      </c>
      <c r="I23" s="8">
        <f t="shared" si="1"/>
        <v>0.57963030126564608</v>
      </c>
      <c r="J23" s="8">
        <f>(H23/H6)</f>
        <v>5.2236952130264039E-2</v>
      </c>
      <c r="K23" s="8">
        <f t="shared" si="2"/>
        <v>1.1649929521367095</v>
      </c>
      <c r="L23" s="15">
        <f t="shared" si="3"/>
        <v>7.9969658466824134E-3</v>
      </c>
    </row>
    <row r="24" spans="1:12" s="13" customFormat="1" ht="21" customHeight="1">
      <c r="A24" s="1" t="s">
        <v>46</v>
      </c>
      <c r="B24" s="2" t="s">
        <v>47</v>
      </c>
      <c r="C24" s="3">
        <v>528.72</v>
      </c>
      <c r="D24" s="3">
        <v>492.24</v>
      </c>
      <c r="E24" s="4">
        <f t="shared" si="0"/>
        <v>0.93100317748524741</v>
      </c>
      <c r="F24" s="4">
        <f>(D24/D6)</f>
        <v>1.1876736155932105E-3</v>
      </c>
      <c r="G24" s="3">
        <v>390.7</v>
      </c>
      <c r="H24" s="3">
        <v>382.92</v>
      </c>
      <c r="I24" s="4">
        <f t="shared" si="1"/>
        <v>0.98008702329152808</v>
      </c>
      <c r="J24" s="4">
        <f>(H24/H6)</f>
        <v>9.7933591500657335E-4</v>
      </c>
      <c r="K24" s="4">
        <f t="shared" si="2"/>
        <v>1.2854904418677531</v>
      </c>
      <c r="L24" s="14">
        <f t="shared" si="3"/>
        <v>-4.9083845806280668E-2</v>
      </c>
    </row>
    <row r="25" spans="1:12" s="13" customFormat="1" ht="21" customHeight="1">
      <c r="A25" s="1" t="s">
        <v>48</v>
      </c>
      <c r="B25" s="2" t="s">
        <v>49</v>
      </c>
      <c r="E25" s="4">
        <f>(D26/C26)</f>
        <v>0.76451144551860128</v>
      </c>
      <c r="F25" s="4">
        <f>(D26/D6)</f>
        <v>1.9197080133466098E-2</v>
      </c>
      <c r="G25" s="3"/>
      <c r="H25" s="3"/>
      <c r="I25" s="4" t="e">
        <f t="shared" si="1"/>
        <v>#DIV/0!</v>
      </c>
      <c r="J25" s="4">
        <f>(H25/H6)</f>
        <v>0</v>
      </c>
      <c r="K25" s="4" t="e">
        <f>(D26/H25)</f>
        <v>#DIV/0!</v>
      </c>
      <c r="L25" s="4" t="e">
        <f t="shared" si="3"/>
        <v>#DIV/0!</v>
      </c>
    </row>
    <row r="26" spans="1:12" s="13" customFormat="1" ht="21" customHeight="1">
      <c r="A26" s="1" t="s">
        <v>50</v>
      </c>
      <c r="B26" s="2" t="s">
        <v>51</v>
      </c>
      <c r="C26" s="3">
        <v>10407.129999999999</v>
      </c>
      <c r="D26" s="3">
        <v>7956.37</v>
      </c>
      <c r="E26" s="4" t="e">
        <f>(#REF!/#REF!)</f>
        <v>#REF!</v>
      </c>
      <c r="F26" s="4" t="e">
        <f>(#REF!/D6)</f>
        <v>#REF!</v>
      </c>
      <c r="G26" s="3">
        <v>7264.5</v>
      </c>
      <c r="H26" s="3">
        <v>5268.53</v>
      </c>
      <c r="I26" s="4">
        <f t="shared" si="1"/>
        <v>0.72524330649046731</v>
      </c>
      <c r="J26" s="4">
        <f>(H26/H6)</f>
        <v>1.3474513340357206E-2</v>
      </c>
      <c r="K26" s="4" t="e">
        <f>(#REF!/H26)</f>
        <v>#REF!</v>
      </c>
      <c r="L26" s="14" t="e">
        <f t="shared" si="3"/>
        <v>#REF!</v>
      </c>
    </row>
    <row r="27" spans="1:12" s="13" customFormat="1" ht="21" customHeight="1">
      <c r="A27" s="1" t="s">
        <v>52</v>
      </c>
      <c r="B27" s="2" t="s">
        <v>53</v>
      </c>
      <c r="C27" s="3">
        <v>50</v>
      </c>
      <c r="D27" s="3">
        <v>50</v>
      </c>
      <c r="E27" s="4">
        <f t="shared" si="0"/>
        <v>1</v>
      </c>
      <c r="F27" s="4">
        <f>(D27/D6)</f>
        <v>1.2063968954099733E-4</v>
      </c>
      <c r="G27" s="3">
        <v>50</v>
      </c>
      <c r="H27" s="3">
        <v>50</v>
      </c>
      <c r="I27" s="4">
        <f t="shared" si="1"/>
        <v>1</v>
      </c>
      <c r="J27" s="4">
        <f>(H27/H6)</f>
        <v>1.2787735231988055E-4</v>
      </c>
      <c r="K27" s="4">
        <f t="shared" si="2"/>
        <v>1</v>
      </c>
      <c r="L27" s="4">
        <f t="shared" si="3"/>
        <v>0</v>
      </c>
    </row>
    <row r="28" spans="1:12" s="13" customFormat="1" ht="21" customHeight="1">
      <c r="A28" s="1" t="s">
        <v>54</v>
      </c>
      <c r="B28" s="2" t="s">
        <v>55</v>
      </c>
      <c r="C28" s="3">
        <v>52.6</v>
      </c>
      <c r="D28" s="3">
        <v>52.6</v>
      </c>
      <c r="E28" s="4">
        <f t="shared" si="0"/>
        <v>1</v>
      </c>
      <c r="F28" s="4">
        <f>(D28/D6)</f>
        <v>1.269129533971292E-4</v>
      </c>
      <c r="G28" s="3">
        <v>326.5</v>
      </c>
      <c r="H28" s="3">
        <v>326.42</v>
      </c>
      <c r="I28" s="4">
        <f t="shared" si="1"/>
        <v>0.99975497702909655</v>
      </c>
      <c r="J28" s="4">
        <f>(H28/H6)</f>
        <v>8.3483450688510833E-4</v>
      </c>
      <c r="K28" s="4">
        <f t="shared" si="2"/>
        <v>0.16114208688193124</v>
      </c>
      <c r="L28" s="14">
        <f t="shared" si="3"/>
        <v>2.4502297090345238E-4</v>
      </c>
    </row>
    <row r="29" spans="1:12" s="13" customFormat="1" ht="21" customHeight="1">
      <c r="A29" s="1" t="s">
        <v>56</v>
      </c>
      <c r="B29" s="2" t="s">
        <v>57</v>
      </c>
      <c r="C29" s="3">
        <v>18025.3</v>
      </c>
      <c r="D29" s="3">
        <v>9214.7900000000009</v>
      </c>
      <c r="E29" s="4">
        <f t="shared" si="0"/>
        <v>0.51121423776580699</v>
      </c>
      <c r="F29" s="4">
        <f>(D29/D6)</f>
        <v>2.2233388095709739E-2</v>
      </c>
      <c r="G29" s="3">
        <v>20302.599999999999</v>
      </c>
      <c r="H29" s="3">
        <v>9885.4</v>
      </c>
      <c r="I29" s="4">
        <f t="shared" si="1"/>
        <v>0.48690315526090255</v>
      </c>
      <c r="J29" s="4">
        <f>(H29/H6)</f>
        <v>2.5282375572458948E-2</v>
      </c>
      <c r="K29" s="4">
        <f t="shared" si="2"/>
        <v>0.93216157161065827</v>
      </c>
      <c r="L29" s="4">
        <f t="shared" si="3"/>
        <v>2.4311082504904435E-2</v>
      </c>
    </row>
    <row r="30" spans="1:12" s="13" customFormat="1" ht="21" customHeight="1">
      <c r="A30" s="1" t="s">
        <v>58</v>
      </c>
      <c r="B30" s="2" t="s">
        <v>59</v>
      </c>
      <c r="C30" s="3">
        <v>2898.37</v>
      </c>
      <c r="D30" s="3">
        <v>2049.6799999999998</v>
      </c>
      <c r="E30" s="4">
        <f t="shared" si="0"/>
        <v>0.70718369290325245</v>
      </c>
      <c r="F30" s="4">
        <f>(D30/D6)</f>
        <v>4.9454551771678278E-3</v>
      </c>
      <c r="G30" s="3">
        <v>933.3</v>
      </c>
      <c r="H30" s="3">
        <v>601.16999999999996</v>
      </c>
      <c r="I30" s="4">
        <f t="shared" si="1"/>
        <v>0.64413371906139505</v>
      </c>
      <c r="J30" s="4">
        <f>(H30/H6)</f>
        <v>1.5375205578828518E-3</v>
      </c>
      <c r="K30" s="4">
        <f t="shared" si="2"/>
        <v>3.4094848378994294</v>
      </c>
      <c r="L30" s="4">
        <f t="shared" si="3"/>
        <v>6.3049973841857399E-2</v>
      </c>
    </row>
    <row r="31" spans="1:12" s="13" customFormat="1" ht="21" customHeight="1">
      <c r="A31" s="1" t="s">
        <v>60</v>
      </c>
      <c r="B31" s="2" t="s">
        <v>61</v>
      </c>
      <c r="C31" s="3">
        <v>8530.4699999999993</v>
      </c>
      <c r="D31" s="3">
        <v>3978.87</v>
      </c>
      <c r="E31" s="4">
        <f t="shared" si="0"/>
        <v>0.46643033736710876</v>
      </c>
      <c r="F31" s="4">
        <f>(D31/D6)</f>
        <v>9.6001928304797618E-3</v>
      </c>
      <c r="G31" s="3">
        <v>5969.74</v>
      </c>
      <c r="H31" s="3">
        <v>3910.19</v>
      </c>
      <c r="I31" s="4">
        <f t="shared" si="1"/>
        <v>0.65500172536827406</v>
      </c>
      <c r="J31" s="4">
        <f>(H31/H6)</f>
        <v>1.0000494885353477E-2</v>
      </c>
      <c r="K31" s="4">
        <f t="shared" si="2"/>
        <v>1.017564363880016</v>
      </c>
      <c r="L31" s="4">
        <f t="shared" si="3"/>
        <v>-0.1885713880011653</v>
      </c>
    </row>
    <row r="32" spans="1:12" s="13" customFormat="1" ht="21" customHeight="1">
      <c r="A32" s="5" t="s">
        <v>62</v>
      </c>
      <c r="B32" s="6" t="s">
        <v>63</v>
      </c>
      <c r="C32" s="7">
        <f>SUM(C33:C36)</f>
        <v>126373.27</v>
      </c>
      <c r="D32" s="7">
        <f>SUM(D33:D36)</f>
        <v>31225.9</v>
      </c>
      <c r="E32" s="8">
        <f t="shared" si="0"/>
        <v>0.24709260114896134</v>
      </c>
      <c r="F32" s="8">
        <f>(D32/D6)</f>
        <v>7.5341657632764583E-2</v>
      </c>
      <c r="G32" s="7">
        <f>SUM(G33:G36)</f>
        <v>33086.81</v>
      </c>
      <c r="H32" s="7">
        <f>SUM(H33:H36)</f>
        <v>16450.070000000003</v>
      </c>
      <c r="I32" s="8">
        <f t="shared" si="1"/>
        <v>0.49717908737651062</v>
      </c>
      <c r="J32" s="8">
        <f>(H32/H6)</f>
        <v>4.2071827941533961E-2</v>
      </c>
      <c r="K32" s="8">
        <f t="shared" si="2"/>
        <v>1.8982229254951495</v>
      </c>
      <c r="L32" s="8">
        <f t="shared" si="3"/>
        <v>-0.25008648622754925</v>
      </c>
    </row>
    <row r="33" spans="1:12" s="13" customFormat="1" ht="21" customHeight="1">
      <c r="A33" s="1" t="s">
        <v>64</v>
      </c>
      <c r="B33" s="2" t="s">
        <v>65</v>
      </c>
      <c r="C33" s="3">
        <v>68195.34</v>
      </c>
      <c r="D33" s="3">
        <v>1522.71</v>
      </c>
      <c r="E33" s="4">
        <f t="shared" si="0"/>
        <v>2.232865178177864E-2</v>
      </c>
      <c r="F33" s="4">
        <f>(D33/D6)</f>
        <v>3.673985233219441E-3</v>
      </c>
      <c r="G33" s="3">
        <v>1786.83</v>
      </c>
      <c r="H33" s="3">
        <v>1476.24</v>
      </c>
      <c r="I33" s="4">
        <f t="shared" si="1"/>
        <v>0.82617820385822938</v>
      </c>
      <c r="J33" s="4">
        <f>(H33/H6)</f>
        <v>3.7755532517740097E-3</v>
      </c>
      <c r="K33" s="4">
        <f t="shared" si="2"/>
        <v>1.0314786213623801</v>
      </c>
      <c r="L33" s="4">
        <f t="shared" si="3"/>
        <v>-0.8038495520764507</v>
      </c>
    </row>
    <row r="34" spans="1:12" s="13" customFormat="1" ht="21" customHeight="1">
      <c r="A34" s="1" t="s">
        <v>66</v>
      </c>
      <c r="B34" s="2" t="s">
        <v>67</v>
      </c>
      <c r="C34" s="3">
        <v>32691.33</v>
      </c>
      <c r="D34" s="3">
        <v>12641.15</v>
      </c>
      <c r="E34" s="4">
        <f t="shared" si="0"/>
        <v>0.38668203465567169</v>
      </c>
      <c r="F34" s="4">
        <f>(D34/D6)</f>
        <v>3.0500488228823567E-2</v>
      </c>
      <c r="G34" s="3">
        <v>9421.91</v>
      </c>
      <c r="H34" s="3">
        <v>1117.8</v>
      </c>
      <c r="I34" s="4">
        <f t="shared" si="1"/>
        <v>0.11863836525715062</v>
      </c>
      <c r="J34" s="4">
        <f>(H34/H6)</f>
        <v>2.8588260884632498E-3</v>
      </c>
      <c r="K34" s="4">
        <f t="shared" si="2"/>
        <v>11.308955090356056</v>
      </c>
      <c r="L34" s="4">
        <f t="shared" si="3"/>
        <v>0.26804366939852109</v>
      </c>
    </row>
    <row r="35" spans="1:12" s="13" customFormat="1" ht="21" customHeight="1">
      <c r="A35" s="1" t="s">
        <v>68</v>
      </c>
      <c r="B35" s="2" t="s">
        <v>69</v>
      </c>
      <c r="C35" s="3">
        <v>24751.8</v>
      </c>
      <c r="D35" s="3">
        <v>16872.68</v>
      </c>
      <c r="E35" s="4">
        <f t="shared" si="0"/>
        <v>0.68167486809040156</v>
      </c>
      <c r="F35" s="4">
        <f>(D35/D6)</f>
        <v>4.0710297538491896E-2</v>
      </c>
      <c r="G35" s="3">
        <v>21329.22</v>
      </c>
      <c r="H35" s="3">
        <v>13685.2</v>
      </c>
      <c r="I35" s="4">
        <f t="shared" si="1"/>
        <v>0.64161746186686619</v>
      </c>
      <c r="J35" s="4">
        <f>(H35/H6)</f>
        <v>3.5000542839360591E-2</v>
      </c>
      <c r="K35" s="4">
        <f t="shared" si="2"/>
        <v>1.2329143892672376</v>
      </c>
      <c r="L35" s="14">
        <f t="shared" si="3"/>
        <v>4.0057406223535375E-2</v>
      </c>
    </row>
    <row r="36" spans="1:12" s="13" customFormat="1" ht="21" customHeight="1">
      <c r="A36" s="1" t="s">
        <v>70</v>
      </c>
      <c r="B36" s="2" t="s">
        <v>71</v>
      </c>
      <c r="C36" s="3">
        <v>734.8</v>
      </c>
      <c r="D36" s="3">
        <v>189.36</v>
      </c>
      <c r="E36" s="4">
        <f t="shared" si="0"/>
        <v>0.25770277626565058</v>
      </c>
      <c r="F36" s="4">
        <f>(D36/D6)</f>
        <v>4.5688663222966515E-4</v>
      </c>
      <c r="G36" s="3">
        <v>548.85</v>
      </c>
      <c r="H36" s="3">
        <v>170.83</v>
      </c>
      <c r="I36" s="4">
        <f t="shared" si="1"/>
        <v>0.31125079712125353</v>
      </c>
      <c r="J36" s="4">
        <f>(H36/H6)</f>
        <v>4.3690576193610396E-4</v>
      </c>
      <c r="K36" s="4">
        <f t="shared" si="2"/>
        <v>1.1084704091787156</v>
      </c>
      <c r="L36" s="14">
        <f t="shared" si="3"/>
        <v>-5.3548020855602951E-2</v>
      </c>
    </row>
    <row r="37" spans="1:12" s="13" customFormat="1" ht="21" customHeight="1">
      <c r="A37" s="24" t="s">
        <v>125</v>
      </c>
      <c r="B37" s="25">
        <v>600</v>
      </c>
      <c r="C37" s="7">
        <f>SUM(C38:C38)</f>
        <v>3248.21</v>
      </c>
      <c r="D37" s="7">
        <f>SUM(D38:D38)</f>
        <v>0</v>
      </c>
      <c r="E37" s="4">
        <f t="shared" si="0"/>
        <v>0</v>
      </c>
      <c r="F37" s="4">
        <f>(D37/D7)</f>
        <v>0</v>
      </c>
      <c r="G37" s="3"/>
      <c r="H37" s="3"/>
      <c r="I37" s="4"/>
      <c r="J37" s="4"/>
      <c r="K37" s="4"/>
      <c r="L37" s="14"/>
    </row>
    <row r="38" spans="1:12" s="13" customFormat="1" ht="21" customHeight="1">
      <c r="A38" s="1" t="s">
        <v>126</v>
      </c>
      <c r="B38" s="2">
        <v>602</v>
      </c>
      <c r="C38" s="3">
        <v>3248.21</v>
      </c>
      <c r="D38" s="3">
        <v>0</v>
      </c>
      <c r="E38" s="4">
        <f t="shared" si="0"/>
        <v>0</v>
      </c>
      <c r="F38" s="4">
        <f>(D38/D8)</f>
        <v>0</v>
      </c>
      <c r="G38" s="3"/>
      <c r="H38" s="3"/>
      <c r="I38" s="4"/>
      <c r="J38" s="4"/>
      <c r="K38" s="4"/>
      <c r="L38" s="14"/>
    </row>
    <row r="39" spans="1:12" s="13" customFormat="1" ht="21" customHeight="1">
      <c r="A39" s="5" t="s">
        <v>72</v>
      </c>
      <c r="B39" s="6" t="s">
        <v>73</v>
      </c>
      <c r="C39" s="7">
        <f>SUM(C40:C44)</f>
        <v>325135.64999999997</v>
      </c>
      <c r="D39" s="7">
        <f>SUM(D40:D44)</f>
        <v>228930.37000000002</v>
      </c>
      <c r="E39" s="8">
        <f t="shared" si="0"/>
        <v>0.70410725492575188</v>
      </c>
      <c r="F39" s="8">
        <f>(D39/D6)</f>
        <v>0.55236177526611308</v>
      </c>
      <c r="G39" s="7">
        <f>SUM(G40:G44)</f>
        <v>298092.30999999994</v>
      </c>
      <c r="H39" s="7">
        <f>SUM(H40:H44)</f>
        <v>224469.53000000003</v>
      </c>
      <c r="I39" s="8">
        <f t="shared" si="1"/>
        <v>0.75302019699870848</v>
      </c>
      <c r="J39" s="8">
        <f>(H39/H6)</f>
        <v>0.57409138345776012</v>
      </c>
      <c r="K39" s="8">
        <f t="shared" si="2"/>
        <v>1.0198728085722815</v>
      </c>
      <c r="L39" s="15">
        <f t="shared" si="3"/>
        <v>-4.89129420729566E-2</v>
      </c>
    </row>
    <row r="40" spans="1:12" s="13" customFormat="1" ht="21" customHeight="1">
      <c r="A40" s="1" t="s">
        <v>74</v>
      </c>
      <c r="B40" s="2" t="s">
        <v>75</v>
      </c>
      <c r="C40" s="3">
        <v>101499.6</v>
      </c>
      <c r="D40" s="3">
        <v>69730.789999999994</v>
      </c>
      <c r="E40" s="4">
        <f t="shared" ref="E40:E59" si="4">(D40/C40)</f>
        <v>0.6870055645539489</v>
      </c>
      <c r="F40" s="4">
        <f>(D40/D6)</f>
        <v>0.16824601714096962</v>
      </c>
      <c r="G40" s="3">
        <v>93522.76</v>
      </c>
      <c r="H40" s="3">
        <v>73644.58</v>
      </c>
      <c r="I40" s="4">
        <f t="shared" ref="I40:I59" si="5">(H40/G40)</f>
        <v>0.78745088361378568</v>
      </c>
      <c r="J40" s="4">
        <f>(H40/H6)</f>
        <v>0.1883494780621926</v>
      </c>
      <c r="K40" s="4">
        <f t="shared" ref="K40:K59" si="6">(D40/H40)</f>
        <v>0.94685569528674063</v>
      </c>
      <c r="L40" s="14">
        <f t="shared" ref="L40:L59" si="7">(E40-I40)</f>
        <v>-0.10044531905983678</v>
      </c>
    </row>
    <row r="41" spans="1:12" s="13" customFormat="1" ht="21" customHeight="1">
      <c r="A41" s="1" t="s">
        <v>76</v>
      </c>
      <c r="B41" s="2" t="s">
        <v>77</v>
      </c>
      <c r="C41" s="3">
        <v>176216.3</v>
      </c>
      <c r="D41" s="3">
        <v>125698.99</v>
      </c>
      <c r="E41" s="4">
        <f t="shared" si="4"/>
        <v>0.71332215010756672</v>
      </c>
      <c r="F41" s="4">
        <f>(D41/D6)</f>
        <v>0.3032857425843386</v>
      </c>
      <c r="G41" s="3">
        <v>156739.19</v>
      </c>
      <c r="H41" s="3">
        <v>115851.37</v>
      </c>
      <c r="I41" s="4">
        <f t="shared" si="5"/>
        <v>0.73913467333855687</v>
      </c>
      <c r="J41" s="4">
        <f>(H41/H6)</f>
        <v>0.29629532916461682</v>
      </c>
      <c r="K41" s="4">
        <f t="shared" si="6"/>
        <v>1.0850021885800747</v>
      </c>
      <c r="L41" s="14">
        <f t="shared" si="7"/>
        <v>-2.5812523230990148E-2</v>
      </c>
    </row>
    <row r="42" spans="1:12" s="13" customFormat="1" ht="21" customHeight="1">
      <c r="A42" s="1" t="s">
        <v>121</v>
      </c>
      <c r="B42" s="2">
        <v>703</v>
      </c>
      <c r="C42" s="3">
        <v>14092.6</v>
      </c>
      <c r="D42" s="3">
        <v>10093.85</v>
      </c>
      <c r="E42" s="4">
        <f t="shared" si="4"/>
        <v>0.71625179172047737</v>
      </c>
      <c r="F42" s="4"/>
      <c r="G42" s="3">
        <v>13694.1</v>
      </c>
      <c r="H42" s="3">
        <v>11021.98</v>
      </c>
      <c r="I42" s="4"/>
      <c r="J42" s="4"/>
      <c r="K42" s="4">
        <f t="shared" si="6"/>
        <v>0.91579280673708363</v>
      </c>
      <c r="L42" s="14"/>
    </row>
    <row r="43" spans="1:12" s="13" customFormat="1" ht="21" customHeight="1">
      <c r="A43" s="1" t="s">
        <v>78</v>
      </c>
      <c r="B43" s="2" t="s">
        <v>79</v>
      </c>
      <c r="C43" s="3">
        <v>9152.35</v>
      </c>
      <c r="D43" s="3">
        <v>6846.64</v>
      </c>
      <c r="E43" s="4">
        <f t="shared" si="4"/>
        <v>0.74807453823334991</v>
      </c>
      <c r="F43" s="4">
        <f>(D43/D6)</f>
        <v>1.6519530479979481E-2</v>
      </c>
      <c r="G43" s="3">
        <v>10245.16</v>
      </c>
      <c r="H43" s="3">
        <v>7937.64</v>
      </c>
      <c r="I43" s="4">
        <f t="shared" si="5"/>
        <v>0.77476974493321726</v>
      </c>
      <c r="J43" s="4">
        <f>(H43/H6)</f>
        <v>2.0300887737367535E-2</v>
      </c>
      <c r="K43" s="4">
        <f t="shared" si="6"/>
        <v>0.86255360535373238</v>
      </c>
      <c r="L43" s="4">
        <f t="shared" si="7"/>
        <v>-2.6695206699867358E-2</v>
      </c>
    </row>
    <row r="44" spans="1:12" s="13" customFormat="1" ht="21" customHeight="1">
      <c r="A44" s="1" t="s">
        <v>80</v>
      </c>
      <c r="B44" s="2" t="s">
        <v>81</v>
      </c>
      <c r="C44" s="3">
        <v>24174.799999999999</v>
      </c>
      <c r="D44" s="3">
        <v>16560.099999999999</v>
      </c>
      <c r="E44" s="4">
        <f t="shared" si="4"/>
        <v>0.68501497427072811</v>
      </c>
      <c r="F44" s="4">
        <f>(D44/D6)</f>
        <v>3.9956106455357396E-2</v>
      </c>
      <c r="G44" s="3">
        <v>23891.1</v>
      </c>
      <c r="H44" s="3">
        <v>16013.96</v>
      </c>
      <c r="I44" s="4">
        <f t="shared" si="5"/>
        <v>0.67028977317913363</v>
      </c>
      <c r="J44" s="4">
        <f>(H44/H6)</f>
        <v>4.0956456099129492E-2</v>
      </c>
      <c r="K44" s="4">
        <f t="shared" si="6"/>
        <v>1.0341039942650037</v>
      </c>
      <c r="L44" s="14">
        <f t="shared" si="7"/>
        <v>1.4725201091594475E-2</v>
      </c>
    </row>
    <row r="45" spans="1:12" s="13" customFormat="1" ht="21" customHeight="1">
      <c r="A45" s="5" t="s">
        <v>82</v>
      </c>
      <c r="B45" s="6" t="s">
        <v>83</v>
      </c>
      <c r="C45" s="7">
        <f>SUM(C46:C48)</f>
        <v>76124.34</v>
      </c>
      <c r="D45" s="7">
        <f>SUM(D46:D48)</f>
        <v>52080.37</v>
      </c>
      <c r="E45" s="8">
        <f t="shared" si="4"/>
        <v>0.68414872299713869</v>
      </c>
      <c r="F45" s="8">
        <f>(D45/D6)</f>
        <v>0.12565919335960543</v>
      </c>
      <c r="G45" s="7">
        <f>SUM(G46:G48)</f>
        <v>71398.45</v>
      </c>
      <c r="H45" s="7">
        <f>SUM(H46:H48)</f>
        <v>54693.9</v>
      </c>
      <c r="I45" s="8">
        <f t="shared" si="5"/>
        <v>0.766037638071975</v>
      </c>
      <c r="J45" s="8">
        <f>(H45/H6)</f>
        <v>0.13988222240096632</v>
      </c>
      <c r="K45" s="8">
        <f t="shared" si="6"/>
        <v>0.95221532931460362</v>
      </c>
      <c r="L45" s="15">
        <f t="shared" si="7"/>
        <v>-8.188891507483631E-2</v>
      </c>
    </row>
    <row r="46" spans="1:12" s="13" customFormat="1" ht="21" customHeight="1">
      <c r="A46" s="1" t="s">
        <v>84</v>
      </c>
      <c r="B46" s="2" t="s">
        <v>85</v>
      </c>
      <c r="C46" s="3">
        <v>55985.74</v>
      </c>
      <c r="D46" s="3">
        <v>40031.230000000003</v>
      </c>
      <c r="E46" s="4">
        <f t="shared" si="4"/>
        <v>0.71502546898549535</v>
      </c>
      <c r="F46" s="4">
        <f>(D46/D6)</f>
        <v>9.6587103182885187E-2</v>
      </c>
      <c r="G46" s="3">
        <v>65692.45</v>
      </c>
      <c r="H46" s="3">
        <v>50940.01</v>
      </c>
      <c r="I46" s="4">
        <f t="shared" si="5"/>
        <v>0.77543172769473512</v>
      </c>
      <c r="J46" s="4">
        <f>(H46/H6)</f>
        <v>0.13028147211896479</v>
      </c>
      <c r="K46" s="4">
        <f t="shared" si="6"/>
        <v>0.78585045428927092</v>
      </c>
      <c r="L46" s="14">
        <f t="shared" si="7"/>
        <v>-6.0406258709239768E-2</v>
      </c>
    </row>
    <row r="47" spans="1:12" s="13" customFormat="1" ht="21" customHeight="1">
      <c r="A47" s="1" t="s">
        <v>86</v>
      </c>
      <c r="B47" s="2" t="s">
        <v>87</v>
      </c>
      <c r="C47" s="3">
        <v>340.9</v>
      </c>
      <c r="D47" s="3">
        <v>232.13</v>
      </c>
      <c r="E47" s="4">
        <f t="shared" si="4"/>
        <v>0.68093282487533002</v>
      </c>
      <c r="F47" s="4">
        <f>(D47/D6)</f>
        <v>5.6008182266303419E-4</v>
      </c>
      <c r="G47" s="3">
        <v>375.91</v>
      </c>
      <c r="H47" s="3">
        <v>235.38</v>
      </c>
      <c r="I47" s="4">
        <f t="shared" si="5"/>
        <v>0.62616051714506127</v>
      </c>
      <c r="J47" s="4">
        <f>(H47/H6)</f>
        <v>6.0199542378106972E-4</v>
      </c>
      <c r="K47" s="4">
        <f t="shared" si="6"/>
        <v>0.98619253972300114</v>
      </c>
      <c r="L47" s="14">
        <f t="shared" si="7"/>
        <v>5.4772307730268754E-2</v>
      </c>
    </row>
    <row r="48" spans="1:12" s="13" customFormat="1" ht="21" customHeight="1">
      <c r="A48" s="1" t="s">
        <v>88</v>
      </c>
      <c r="B48" s="2" t="s">
        <v>89</v>
      </c>
      <c r="C48" s="3">
        <v>19797.7</v>
      </c>
      <c r="D48" s="3">
        <v>11817.01</v>
      </c>
      <c r="E48" s="4">
        <f t="shared" si="4"/>
        <v>0.59688802234603011</v>
      </c>
      <c r="F48" s="4">
        <f>(D48/D6)</f>
        <v>2.8512008354057219E-2</v>
      </c>
      <c r="G48" s="3">
        <v>5330.09</v>
      </c>
      <c r="H48" s="3">
        <v>3518.51</v>
      </c>
      <c r="I48" s="4">
        <f t="shared" si="5"/>
        <v>0.66012206172878884</v>
      </c>
      <c r="J48" s="4">
        <f>(H48/H6)</f>
        <v>8.9987548582204594E-3</v>
      </c>
      <c r="K48" s="4">
        <f t="shared" si="6"/>
        <v>3.3585267627490043</v>
      </c>
      <c r="L48" s="14">
        <f t="shared" si="7"/>
        <v>-6.3234039382758733E-2</v>
      </c>
    </row>
    <row r="49" spans="1:12" s="13" customFormat="1" ht="21" customHeight="1">
      <c r="A49" s="5" t="s">
        <v>90</v>
      </c>
      <c r="B49" s="6" t="s">
        <v>91</v>
      </c>
      <c r="C49" s="7">
        <f>SUM(C50:C53)</f>
        <v>19372.809999999998</v>
      </c>
      <c r="D49" s="7">
        <f>SUM(D50:D53)</f>
        <v>10569.08</v>
      </c>
      <c r="E49" s="8">
        <f t="shared" si="4"/>
        <v>0.54556256939494074</v>
      </c>
      <c r="F49" s="8">
        <f>(D49/D6)</f>
        <v>2.5501010598679281E-2</v>
      </c>
      <c r="G49" s="7">
        <f>SUM(G50:G53)</f>
        <v>17757.22</v>
      </c>
      <c r="H49" s="7">
        <f>SUM(H50:H53)</f>
        <v>7740.13</v>
      </c>
      <c r="I49" s="8">
        <f t="shared" si="5"/>
        <v>0.43588636059022751</v>
      </c>
      <c r="J49" s="8">
        <f>(H49/H6)</f>
        <v>1.9795746620233545E-2</v>
      </c>
      <c r="K49" s="8">
        <f t="shared" si="6"/>
        <v>1.3654912772782886</v>
      </c>
      <c r="L49" s="8">
        <f t="shared" si="7"/>
        <v>0.10967620880471324</v>
      </c>
    </row>
    <row r="50" spans="1:12" s="13" customFormat="1" ht="21" customHeight="1">
      <c r="A50" s="1" t="s">
        <v>92</v>
      </c>
      <c r="B50" s="2" t="s">
        <v>93</v>
      </c>
      <c r="C50" s="3">
        <v>4646</v>
      </c>
      <c r="D50" s="3">
        <v>2645.7</v>
      </c>
      <c r="E50" s="4">
        <f t="shared" si="4"/>
        <v>0.56945759793370643</v>
      </c>
      <c r="F50" s="4">
        <f>(D50/D6)</f>
        <v>6.3835285323723323E-3</v>
      </c>
      <c r="G50" s="3">
        <v>3446</v>
      </c>
      <c r="H50" s="3">
        <v>2561.7800000000002</v>
      </c>
      <c r="I50" s="4">
        <f t="shared" si="5"/>
        <v>0.74340684852002326</v>
      </c>
      <c r="J50" s="4">
        <f>(H50/H6)</f>
        <v>6.5518728725204737E-3</v>
      </c>
      <c r="K50" s="4">
        <f t="shared" si="6"/>
        <v>1.0327584726245032</v>
      </c>
      <c r="L50" s="4">
        <f t="shared" si="7"/>
        <v>-0.17394925058631683</v>
      </c>
    </row>
    <row r="51" spans="1:12" s="13" customFormat="1" ht="21" customHeight="1">
      <c r="A51" s="1" t="s">
        <v>94</v>
      </c>
      <c r="B51" s="2" t="s">
        <v>95</v>
      </c>
      <c r="C51" s="3">
        <v>2455.2399999999998</v>
      </c>
      <c r="D51" s="3">
        <v>1305.6600000000001</v>
      </c>
      <c r="E51" s="4">
        <f t="shared" si="4"/>
        <v>0.53178508007363845</v>
      </c>
      <c r="F51" s="4">
        <f>(D51/D6)</f>
        <v>3.1502883409219719E-3</v>
      </c>
      <c r="G51" s="3">
        <v>3014.21</v>
      </c>
      <c r="H51" s="3">
        <v>2784.42</v>
      </c>
      <c r="I51" s="4">
        <f t="shared" si="5"/>
        <v>0.92376443578914547</v>
      </c>
      <c r="J51" s="4">
        <f>(H51/H6)</f>
        <v>7.1212851469304372E-3</v>
      </c>
      <c r="K51" s="4">
        <f t="shared" si="6"/>
        <v>0.46891632727821236</v>
      </c>
      <c r="L51" s="4">
        <f t="shared" si="7"/>
        <v>-0.39197935571550702</v>
      </c>
    </row>
    <row r="52" spans="1:12" s="13" customFormat="1" ht="21" customHeight="1">
      <c r="A52" s="1" t="s">
        <v>96</v>
      </c>
      <c r="B52" s="2" t="s">
        <v>97</v>
      </c>
      <c r="C52" s="3">
        <v>11688.68</v>
      </c>
      <c r="D52" s="3">
        <v>6228.12</v>
      </c>
      <c r="E52" s="4">
        <f t="shared" si="4"/>
        <v>0.53283347649178514</v>
      </c>
      <c r="F52" s="4">
        <f>(D52/D6)</f>
        <v>1.5027169264481527E-2</v>
      </c>
      <c r="G52" s="3">
        <v>10738.36</v>
      </c>
      <c r="H52" s="3">
        <v>2010.4</v>
      </c>
      <c r="I52" s="4">
        <f t="shared" si="5"/>
        <v>0.18721666995705116</v>
      </c>
      <c r="J52" s="4">
        <f>(H52/H6)</f>
        <v>5.1416925820777582E-3</v>
      </c>
      <c r="K52" s="4">
        <f t="shared" si="6"/>
        <v>3.0979506565857537</v>
      </c>
      <c r="L52" s="14">
        <f t="shared" si="7"/>
        <v>0.34561680653473398</v>
      </c>
    </row>
    <row r="53" spans="1:12" s="13" customFormat="1" ht="21" customHeight="1">
      <c r="A53" s="1" t="s">
        <v>98</v>
      </c>
      <c r="B53" s="2" t="s">
        <v>99</v>
      </c>
      <c r="C53" s="3">
        <v>582.89</v>
      </c>
      <c r="D53" s="3">
        <v>389.6</v>
      </c>
      <c r="E53" s="4">
        <f t="shared" si="4"/>
        <v>0.66839369349276889</v>
      </c>
      <c r="F53" s="4">
        <f>(D53/D6)</f>
        <v>9.4002446090345128E-4</v>
      </c>
      <c r="G53" s="3">
        <v>558.65</v>
      </c>
      <c r="H53" s="3">
        <v>383.53</v>
      </c>
      <c r="I53" s="4">
        <f t="shared" si="5"/>
        <v>0.68653002774545779</v>
      </c>
      <c r="J53" s="4">
        <f>(H53/H6)</f>
        <v>9.8089601870487574E-4</v>
      </c>
      <c r="K53" s="4">
        <f t="shared" si="6"/>
        <v>1.0158266628425419</v>
      </c>
      <c r="L53" s="14">
        <f t="shared" si="7"/>
        <v>-1.8136334252688902E-2</v>
      </c>
    </row>
    <row r="54" spans="1:12" s="13" customFormat="1" ht="21" customHeight="1">
      <c r="A54" s="5" t="s">
        <v>100</v>
      </c>
      <c r="B54" s="6" t="s">
        <v>101</v>
      </c>
      <c r="C54" s="7">
        <f>SUM(C55:C55)</f>
        <v>2818.05</v>
      </c>
      <c r="D54" s="7">
        <f>SUM(D55:D55)</f>
        <v>2605.92</v>
      </c>
      <c r="E54" s="8">
        <f t="shared" si="4"/>
        <v>0.92472454356736034</v>
      </c>
      <c r="F54" s="8">
        <f>(D54/D6)</f>
        <v>6.2875475953735153E-3</v>
      </c>
      <c r="G54" s="7">
        <f>SUM(G55:G55)</f>
        <v>4517.07</v>
      </c>
      <c r="H54" s="7">
        <f>SUM(H55:H55)</f>
        <v>3642.13</v>
      </c>
      <c r="I54" s="8">
        <f t="shared" si="5"/>
        <v>0.80630364373365926</v>
      </c>
      <c r="J54" s="8">
        <f>(H54/H6)</f>
        <v>9.3149188240961318E-3</v>
      </c>
      <c r="K54" s="8">
        <f t="shared" si="6"/>
        <v>0.71549340633091074</v>
      </c>
      <c r="L54" s="15">
        <f t="shared" si="7"/>
        <v>0.11842089983370108</v>
      </c>
    </row>
    <row r="55" spans="1:12" s="13" customFormat="1" ht="21" customHeight="1">
      <c r="A55" s="1" t="s">
        <v>102</v>
      </c>
      <c r="B55" s="2" t="s">
        <v>103</v>
      </c>
      <c r="C55" s="3">
        <v>2818.05</v>
      </c>
      <c r="D55" s="3">
        <v>2605.92</v>
      </c>
      <c r="E55" s="4">
        <f t="shared" si="4"/>
        <v>0.92472454356736034</v>
      </c>
      <c r="F55" s="4">
        <f>(D55/D6)</f>
        <v>6.2875475953735153E-3</v>
      </c>
      <c r="G55" s="3">
        <v>4517.07</v>
      </c>
      <c r="H55" s="3">
        <v>3642.13</v>
      </c>
      <c r="I55" s="4">
        <f t="shared" si="5"/>
        <v>0.80630364373365926</v>
      </c>
      <c r="J55" s="4">
        <f>(H55/H6)</f>
        <v>9.3149188240961318E-3</v>
      </c>
      <c r="K55" s="4">
        <f t="shared" si="6"/>
        <v>0.71549340633091074</v>
      </c>
      <c r="L55" s="4">
        <f t="shared" si="7"/>
        <v>0.11842089983370108</v>
      </c>
    </row>
    <row r="56" spans="1:12" s="13" customFormat="1" ht="21" customHeight="1">
      <c r="A56" s="5" t="s">
        <v>104</v>
      </c>
      <c r="B56" s="6" t="s">
        <v>105</v>
      </c>
      <c r="C56" s="7">
        <f>SUM(C57:C57)</f>
        <v>1969.66</v>
      </c>
      <c r="D56" s="7">
        <f>SUM(D57:D57)</f>
        <v>1494.49</v>
      </c>
      <c r="E56" s="8">
        <f t="shared" si="4"/>
        <v>0.75875531817674113</v>
      </c>
      <c r="F56" s="8">
        <f>(D56/D6)</f>
        <v>3.605896192442502E-3</v>
      </c>
      <c r="G56" s="7">
        <f>SUM(G57:G57)</f>
        <v>1735.13</v>
      </c>
      <c r="H56" s="7">
        <f>SUM(H57:H57)</f>
        <v>1171.21</v>
      </c>
      <c r="I56" s="8">
        <f t="shared" si="5"/>
        <v>0.67499841510434377</v>
      </c>
      <c r="J56" s="8">
        <f>(H56/H6)</f>
        <v>2.9954246762113465E-3</v>
      </c>
      <c r="K56" s="8">
        <f t="shared" si="6"/>
        <v>1.2760222334167228</v>
      </c>
      <c r="L56" s="15">
        <f t="shared" si="7"/>
        <v>8.375690307239736E-2</v>
      </c>
    </row>
    <row r="57" spans="1:12" s="13" customFormat="1" ht="21" customHeight="1">
      <c r="A57" s="1" t="s">
        <v>106</v>
      </c>
      <c r="B57" s="2" t="s">
        <v>107</v>
      </c>
      <c r="C57" s="3">
        <v>1969.66</v>
      </c>
      <c r="D57" s="3">
        <v>1494.49</v>
      </c>
      <c r="E57" s="4">
        <f t="shared" si="4"/>
        <v>0.75875531817674113</v>
      </c>
      <c r="F57" s="4">
        <f>(D57/D6)</f>
        <v>3.605896192442502E-3</v>
      </c>
      <c r="G57" s="3">
        <v>1735.13</v>
      </c>
      <c r="H57" s="3">
        <v>1171.21</v>
      </c>
      <c r="I57" s="4">
        <f t="shared" si="5"/>
        <v>0.67499841510434377</v>
      </c>
      <c r="J57" s="4">
        <f>(H57/H6)</f>
        <v>2.9954246762113465E-3</v>
      </c>
      <c r="K57" s="4">
        <f t="shared" si="6"/>
        <v>1.2760222334167228</v>
      </c>
      <c r="L57" s="4">
        <f t="shared" si="7"/>
        <v>8.375690307239736E-2</v>
      </c>
    </row>
    <row r="58" spans="1:12" s="13" customFormat="1" ht="41.1" customHeight="1">
      <c r="A58" s="5" t="s">
        <v>108</v>
      </c>
      <c r="B58" s="6" t="s">
        <v>109</v>
      </c>
      <c r="C58" s="7">
        <f>SUM(C59:C59)</f>
        <v>23.4</v>
      </c>
      <c r="D58" s="7">
        <f>SUM(D59:D59)</f>
        <v>13.51</v>
      </c>
      <c r="E58" s="8">
        <f t="shared" si="4"/>
        <v>0.57735042735042741</v>
      </c>
      <c r="F58" s="8">
        <f>(D58/D6)</f>
        <v>3.2596844113977478E-5</v>
      </c>
      <c r="G58" s="7">
        <f>SUM(G59:G59)</f>
        <v>26</v>
      </c>
      <c r="H58" s="7">
        <f>SUM(H59:H59)</f>
        <v>13.56</v>
      </c>
      <c r="I58" s="8">
        <f t="shared" si="5"/>
        <v>0.52153846153846151</v>
      </c>
      <c r="J58" s="8">
        <f>(H58/H6)</f>
        <v>3.4680337949151614E-5</v>
      </c>
      <c r="K58" s="8">
        <f t="shared" si="6"/>
        <v>0.99631268436578169</v>
      </c>
      <c r="L58" s="8">
        <f t="shared" si="7"/>
        <v>5.5811965811965902E-2</v>
      </c>
    </row>
    <row r="59" spans="1:12" s="13" customFormat="1" ht="21" customHeight="1">
      <c r="A59" s="1" t="s">
        <v>110</v>
      </c>
      <c r="B59" s="2" t="s">
        <v>111</v>
      </c>
      <c r="C59" s="3">
        <v>23.4</v>
      </c>
      <c r="D59" s="3">
        <v>13.51</v>
      </c>
      <c r="E59" s="4">
        <f t="shared" si="4"/>
        <v>0.57735042735042741</v>
      </c>
      <c r="F59" s="4">
        <f>(D59/D6)</f>
        <v>3.2596844113977478E-5</v>
      </c>
      <c r="G59" s="3">
        <v>26</v>
      </c>
      <c r="H59" s="3">
        <v>13.56</v>
      </c>
      <c r="I59" s="4">
        <f t="shared" si="5"/>
        <v>0.52153846153846151</v>
      </c>
      <c r="J59" s="4">
        <f>(H59/H6)</f>
        <v>3.4680337949151614E-5</v>
      </c>
      <c r="K59" s="4">
        <f t="shared" si="6"/>
        <v>0.99631268436578169</v>
      </c>
      <c r="L59" s="4">
        <f t="shared" si="7"/>
        <v>5.5811965811965902E-2</v>
      </c>
    </row>
    <row r="60" spans="1:12" s="13" customFormat="1" ht="60.95" customHeight="1">
      <c r="A60" s="5" t="s">
        <v>112</v>
      </c>
      <c r="B60" s="6" t="s">
        <v>113</v>
      </c>
      <c r="C60" s="7"/>
      <c r="D60" s="7"/>
      <c r="E60" s="8"/>
      <c r="F60" s="8"/>
      <c r="G60" s="7"/>
      <c r="H60" s="7"/>
      <c r="I60" s="8"/>
      <c r="J60" s="8"/>
      <c r="K60" s="8"/>
      <c r="L60" s="8"/>
    </row>
    <row r="61" spans="1:12" s="13" customFormat="1" ht="41.1" customHeight="1">
      <c r="A61" s="1" t="s">
        <v>114</v>
      </c>
      <c r="B61" s="2" t="s">
        <v>115</v>
      </c>
      <c r="C61" s="3"/>
      <c r="D61" s="3"/>
      <c r="E61" s="4"/>
      <c r="F61" s="4"/>
      <c r="G61" s="3"/>
      <c r="H61" s="3"/>
      <c r="I61" s="4"/>
      <c r="J61" s="4"/>
      <c r="K61" s="4"/>
      <c r="L61" s="4"/>
    </row>
    <row r="62" spans="1:12" s="13" customFormat="1" ht="21" customHeight="1">
      <c r="A62" s="1" t="s">
        <v>116</v>
      </c>
      <c r="B62" s="2" t="s">
        <v>117</v>
      </c>
      <c r="C62" s="3"/>
      <c r="D62" s="3"/>
      <c r="E62" s="4"/>
      <c r="F62" s="4"/>
      <c r="G62" s="3"/>
      <c r="H62" s="3"/>
      <c r="I62" s="4"/>
      <c r="J62" s="4"/>
      <c r="K62" s="4"/>
      <c r="L62" s="4"/>
    </row>
    <row r="63" spans="1:12" s="13" customFormat="1" ht="21" customHeight="1">
      <c r="A63" s="1" t="s">
        <v>118</v>
      </c>
      <c r="B63" s="2" t="s">
        <v>119</v>
      </c>
      <c r="C63" s="3"/>
      <c r="D63" s="3"/>
      <c r="E63" s="4"/>
      <c r="F63" s="4"/>
      <c r="G63" s="3"/>
      <c r="H63" s="3"/>
      <c r="I63" s="4"/>
      <c r="J63" s="4"/>
      <c r="K63" s="4"/>
      <c r="L63" s="4"/>
    </row>
  </sheetData>
  <mergeCells count="17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  <mergeCell ref="A3:O3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2017-10-09T06:12:02Z</cp:lastPrinted>
  <dcterms:created xsi:type="dcterms:W3CDTF">2017-03-10T06:35:34Z</dcterms:created>
  <dcterms:modified xsi:type="dcterms:W3CDTF">2019-11-19T11:45:06Z</dcterms:modified>
</cp:coreProperties>
</file>