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4\апрель\"/>
    </mc:Choice>
  </mc:AlternateContent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Таблица!$C$6:$L$55</definedName>
  </definedNames>
  <calcPr calcId="162913"/>
</workbook>
</file>

<file path=xl/calcChain.xml><?xml version="1.0" encoding="utf-8"?>
<calcChain xmlns="http://schemas.openxmlformats.org/spreadsheetml/2006/main">
  <c r="H6" i="1" l="1"/>
  <c r="G6" i="1"/>
  <c r="D6" i="1"/>
  <c r="C6" i="1"/>
  <c r="K51" i="1"/>
  <c r="I51" i="1"/>
  <c r="J51" i="1"/>
  <c r="E51" i="1"/>
  <c r="L51" i="1" s="1"/>
  <c r="H49" i="1"/>
  <c r="G49" i="1"/>
  <c r="D49" i="1"/>
  <c r="C49" i="1"/>
  <c r="K33" i="1"/>
  <c r="K32" i="1"/>
  <c r="J33" i="1"/>
  <c r="J32" i="1"/>
  <c r="I33" i="1"/>
  <c r="I32" i="1"/>
  <c r="F33" i="1"/>
  <c r="E33" i="1"/>
  <c r="L33" i="1" s="1"/>
  <c r="E32" i="1"/>
  <c r="L32" i="1" s="1"/>
  <c r="H32" i="1"/>
  <c r="G32" i="1"/>
  <c r="D32" i="1"/>
  <c r="C32" i="1"/>
  <c r="D54" i="1" l="1"/>
  <c r="I37" i="1"/>
  <c r="K37" i="1" l="1"/>
  <c r="E37" i="1"/>
  <c r="L37" i="1" s="1"/>
  <c r="H54" i="1"/>
  <c r="H52" i="1"/>
  <c r="H44" i="1"/>
  <c r="H40" i="1"/>
  <c r="H34" i="1"/>
  <c r="H27" i="1"/>
  <c r="H21" i="1"/>
  <c r="H18" i="1"/>
  <c r="H16" i="1"/>
  <c r="H7" i="1"/>
  <c r="G54" i="1"/>
  <c r="G52" i="1"/>
  <c r="G44" i="1"/>
  <c r="G40" i="1"/>
  <c r="G34" i="1"/>
  <c r="G27" i="1"/>
  <c r="G21" i="1"/>
  <c r="G18" i="1"/>
  <c r="G16" i="1"/>
  <c r="G7" i="1"/>
  <c r="D52" i="1"/>
  <c r="D44" i="1"/>
  <c r="D40" i="1"/>
  <c r="D34" i="1"/>
  <c r="D27" i="1"/>
  <c r="D21" i="1"/>
  <c r="D18" i="1"/>
  <c r="D16" i="1"/>
  <c r="D7" i="1"/>
  <c r="C54" i="1"/>
  <c r="C52" i="1"/>
  <c r="C44" i="1"/>
  <c r="C40" i="1"/>
  <c r="C34" i="1"/>
  <c r="C27" i="1"/>
  <c r="C21" i="1"/>
  <c r="C18" i="1"/>
  <c r="C16" i="1"/>
  <c r="C7" i="1"/>
  <c r="E55" i="1"/>
  <c r="E53" i="1"/>
  <c r="E50" i="1"/>
  <c r="E48" i="1"/>
  <c r="E47" i="1"/>
  <c r="E46" i="1"/>
  <c r="E45" i="1"/>
  <c r="E43" i="1"/>
  <c r="E42" i="1"/>
  <c r="E41" i="1"/>
  <c r="E39" i="1"/>
  <c r="E38" i="1"/>
  <c r="E36" i="1"/>
  <c r="E35" i="1"/>
  <c r="E31" i="1"/>
  <c r="E30" i="1"/>
  <c r="E29" i="1"/>
  <c r="E28" i="1"/>
  <c r="E26" i="1"/>
  <c r="E25" i="1"/>
  <c r="E24" i="1"/>
  <c r="E23" i="1"/>
  <c r="E22" i="1"/>
  <c r="E20" i="1"/>
  <c r="E19" i="1"/>
  <c r="E17" i="1"/>
  <c r="E15" i="1"/>
  <c r="E14" i="1"/>
  <c r="E13" i="1"/>
  <c r="E12" i="1"/>
  <c r="E11" i="1"/>
  <c r="E10" i="1"/>
  <c r="E9" i="1"/>
  <c r="E8" i="1"/>
  <c r="I55" i="1"/>
  <c r="I53" i="1"/>
  <c r="I50" i="1"/>
  <c r="I48" i="1"/>
  <c r="I47" i="1"/>
  <c r="I46" i="1"/>
  <c r="I45" i="1"/>
  <c r="I43" i="1"/>
  <c r="I42" i="1"/>
  <c r="I41" i="1"/>
  <c r="I39" i="1"/>
  <c r="I38" i="1"/>
  <c r="I36" i="1"/>
  <c r="I35" i="1"/>
  <c r="I31" i="1"/>
  <c r="I30" i="1"/>
  <c r="I29" i="1"/>
  <c r="I28" i="1"/>
  <c r="I26" i="1"/>
  <c r="I25" i="1"/>
  <c r="I24" i="1"/>
  <c r="I23" i="1"/>
  <c r="I22" i="1"/>
  <c r="I20" i="1"/>
  <c r="I19" i="1"/>
  <c r="I17" i="1"/>
  <c r="I15" i="1"/>
  <c r="I14" i="1"/>
  <c r="I13" i="1"/>
  <c r="I12" i="1"/>
  <c r="I11" i="1"/>
  <c r="I10" i="1"/>
  <c r="I9" i="1"/>
  <c r="I8" i="1"/>
  <c r="K55" i="1"/>
  <c r="K53" i="1"/>
  <c r="K50" i="1"/>
  <c r="K48" i="1"/>
  <c r="K47" i="1"/>
  <c r="K46" i="1"/>
  <c r="K45" i="1"/>
  <c r="K43" i="1"/>
  <c r="K42" i="1"/>
  <c r="K41" i="1"/>
  <c r="K39" i="1"/>
  <c r="K38" i="1"/>
  <c r="K36" i="1"/>
  <c r="K35" i="1"/>
  <c r="K31" i="1"/>
  <c r="K30" i="1"/>
  <c r="K29" i="1"/>
  <c r="K28" i="1"/>
  <c r="K26" i="1"/>
  <c r="K25" i="1"/>
  <c r="K24" i="1"/>
  <c r="K23" i="1"/>
  <c r="K22" i="1"/>
  <c r="K20" i="1"/>
  <c r="K19" i="1"/>
  <c r="K17" i="1"/>
  <c r="K15" i="1"/>
  <c r="K14" i="1"/>
  <c r="K13" i="1"/>
  <c r="K12" i="1"/>
  <c r="K11" i="1"/>
  <c r="K10" i="1"/>
  <c r="K9" i="1"/>
  <c r="K8" i="1"/>
  <c r="F32" i="1" l="1"/>
  <c r="F51" i="1"/>
  <c r="F31" i="1"/>
  <c r="J54" i="1"/>
  <c r="J37" i="1"/>
  <c r="L17" i="1"/>
  <c r="L39" i="1"/>
  <c r="F28" i="1"/>
  <c r="L25" i="1"/>
  <c r="L22" i="1"/>
  <c r="L14" i="1"/>
  <c r="L9" i="1"/>
  <c r="K54" i="1"/>
  <c r="L55" i="1"/>
  <c r="L47" i="1"/>
  <c r="L42" i="1"/>
  <c r="L30" i="1"/>
  <c r="L29" i="1"/>
  <c r="L20" i="1"/>
  <c r="L13" i="1"/>
  <c r="L48" i="1"/>
  <c r="L43" i="1"/>
  <c r="L10" i="1"/>
  <c r="L11" i="1"/>
  <c r="L15" i="1"/>
  <c r="L53" i="1"/>
  <c r="L50" i="1"/>
  <c r="L46" i="1"/>
  <c r="L45" i="1"/>
  <c r="L41" i="1"/>
  <c r="L38" i="1"/>
  <c r="L35" i="1"/>
  <c r="L31" i="1"/>
  <c r="L28" i="1"/>
  <c r="L26" i="1"/>
  <c r="L24" i="1"/>
  <c r="E54" i="1"/>
  <c r="K16" i="1"/>
  <c r="K7" i="1"/>
  <c r="E27" i="1"/>
  <c r="E16" i="1"/>
  <c r="I54" i="1"/>
  <c r="I52" i="1"/>
  <c r="K52" i="1"/>
  <c r="E52" i="1"/>
  <c r="I49" i="1"/>
  <c r="K49" i="1"/>
  <c r="E49" i="1"/>
  <c r="I44" i="1"/>
  <c r="K44" i="1"/>
  <c r="E44" i="1"/>
  <c r="I40" i="1"/>
  <c r="K40" i="1"/>
  <c r="E40" i="1"/>
  <c r="I34" i="1"/>
  <c r="K34" i="1"/>
  <c r="E34" i="1"/>
  <c r="I27" i="1"/>
  <c r="K27" i="1"/>
  <c r="I21" i="1"/>
  <c r="K21" i="1"/>
  <c r="E21" i="1"/>
  <c r="I18" i="1"/>
  <c r="K18" i="1"/>
  <c r="E18" i="1"/>
  <c r="I16" i="1"/>
  <c r="I7" i="1"/>
  <c r="E7" i="1"/>
  <c r="L36" i="1"/>
  <c r="L23" i="1"/>
  <c r="L19" i="1"/>
  <c r="L12" i="1"/>
  <c r="L8" i="1"/>
  <c r="L16" i="1" l="1"/>
  <c r="F47" i="1"/>
  <c r="F17" i="1"/>
  <c r="F27" i="1"/>
  <c r="J24" i="1"/>
  <c r="J26" i="1"/>
  <c r="J41" i="1"/>
  <c r="J47" i="1"/>
  <c r="J19" i="1"/>
  <c r="J52" i="1"/>
  <c r="J38" i="1"/>
  <c r="J25" i="1"/>
  <c r="J50" i="1"/>
  <c r="J53" i="1"/>
  <c r="J40" i="1"/>
  <c r="J45" i="1"/>
  <c r="J55" i="1"/>
  <c r="J8" i="1"/>
  <c r="J9" i="1"/>
  <c r="J29" i="1"/>
  <c r="J31" i="1"/>
  <c r="J20" i="1"/>
  <c r="J18" i="1"/>
  <c r="J7" i="1"/>
  <c r="J15" i="1"/>
  <c r="J49" i="1"/>
  <c r="J30" i="1"/>
  <c r="J42" i="1"/>
  <c r="J23" i="1"/>
  <c r="J34" i="1"/>
  <c r="J12" i="1"/>
  <c r="J35" i="1"/>
  <c r="J13" i="1"/>
  <c r="J28" i="1"/>
  <c r="J10" i="1"/>
  <c r="J22" i="1"/>
  <c r="J48" i="1"/>
  <c r="I6" i="1"/>
  <c r="J36" i="1"/>
  <c r="J21" i="1"/>
  <c r="J46" i="1"/>
  <c r="J27" i="1"/>
  <c r="J43" i="1"/>
  <c r="J16" i="1"/>
  <c r="J44" i="1"/>
  <c r="J17" i="1"/>
  <c r="J39" i="1"/>
  <c r="J14" i="1"/>
  <c r="J11" i="1"/>
  <c r="L54" i="1"/>
  <c r="F22" i="1"/>
  <c r="F45" i="1"/>
  <c r="F15" i="1"/>
  <c r="F35" i="1"/>
  <c r="F46" i="1"/>
  <c r="F53" i="1"/>
  <c r="F41" i="1"/>
  <c r="F16" i="1"/>
  <c r="F34" i="1"/>
  <c r="K6" i="1"/>
  <c r="F11" i="1"/>
  <c r="F20" i="1"/>
  <c r="F9" i="1"/>
  <c r="F40" i="1"/>
  <c r="F10" i="1"/>
  <c r="F26" i="1"/>
  <c r="F50" i="1"/>
  <c r="F19" i="1"/>
  <c r="F43" i="1"/>
  <c r="F44" i="1"/>
  <c r="F25" i="1"/>
  <c r="F14" i="1"/>
  <c r="F49" i="1"/>
  <c r="F30" i="1"/>
  <c r="F55" i="1"/>
  <c r="F38" i="1"/>
  <c r="F8" i="1"/>
  <c r="F52" i="1"/>
  <c r="F13" i="1"/>
  <c r="E6" i="1"/>
  <c r="F48" i="1"/>
  <c r="F29" i="1"/>
  <c r="F18" i="1"/>
  <c r="F54" i="1"/>
  <c r="F36" i="1"/>
  <c r="F21" i="1"/>
  <c r="F7" i="1"/>
  <c r="F42" i="1"/>
  <c r="F23" i="1"/>
  <c r="F12" i="1"/>
  <c r="F39" i="1"/>
  <c r="F24" i="1"/>
  <c r="L27" i="1"/>
  <c r="L52" i="1"/>
  <c r="L49" i="1"/>
  <c r="L44" i="1"/>
  <c r="L40" i="1"/>
  <c r="L34" i="1"/>
  <c r="L21" i="1"/>
  <c r="L18" i="1"/>
  <c r="L7" i="1"/>
  <c r="L6" i="1" l="1"/>
</calcChain>
</file>

<file path=xl/sharedStrings.xml><?xml version="1.0" encoding="utf-8"?>
<sst xmlns="http://schemas.openxmlformats.org/spreadsheetml/2006/main" count="111" uniqueCount="111">
  <si>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</si>
  <si>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</si>
  <si>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</si>
  <si>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</si>
  <si>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</si>
  <si>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</si>
  <si>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</si>
  <si>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</si>
  <si>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</si>
  <si>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</si>
  <si>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</si>
  <si>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</si>
  <si>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</si>
  <si>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</si>
  <si>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</si>
  <si>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</si>
  <si>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</si>
  <si>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</si>
  <si>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</si>
  <si>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</si>
  <si>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</si>
  <si>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</si>
  <si>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</si>
  <si>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</si>
  <si>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</si>
  <si>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</si>
  <si>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</si>
  <si>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</si>
  <si>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</si>
  <si>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</si>
  <si>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</si>
  <si>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</si>
  <si>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</si>
  <si>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</si>
  <si>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</si>
  <si>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</si>
  <si>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</si>
  <si>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</si>
  <si>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</si>
  <si>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</si>
  <si>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</si>
  <si>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</si>
  <si>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НАЦИОНАЛЬНАЯ ЭКОНОМИКА</t>
  </si>
  <si>
    <t>0400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</si>
  <si>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</si>
  <si>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</si>
  <si>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</si>
  <si>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</si>
  <si>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</si>
  <si>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</si>
  <si>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</si>
  <si>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</si>
  <si>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</si>
  <si>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</si>
  <si>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</si>
  <si>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</si>
  <si>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</si>
  <si>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</si>
  <si>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</si>
  <si>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</si>
  <si>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</si>
  <si>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</si>
  <si>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</si>
  <si>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</si>
  <si>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</si>
  <si>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</si>
  <si>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</si>
  <si>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</si>
  <si>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</si>
  <si>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</si>
  <si>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</si>
  <si>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</si>
  <si>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</si>
  <si>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</si>
  <si>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</si>
  <si>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</si>
  <si>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</si>
  <si>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</si>
  <si>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</si>
  <si>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</si>
  <si>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</si>
  <si>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</si>
  <si>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</si>
  <si>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</si>
  <si>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</si>
  <si>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</si>
  <si>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</si>
  <si>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</si>
  <si>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</si>
  <si>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</si>
  <si>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</si>
  <si>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</si>
  <si>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</si>
  <si>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</si>
  <si>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</si>
  <si>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</si>
  <si>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</si>
  <si>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</si>
  <si>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</si>
  <si>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</si>
  <si>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</si>
  <si>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</si>
  <si>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</si>
  <si>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</si>
  <si>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Дополнительное образование</t>
  </si>
  <si>
    <t>Анализ исполнения расходов (Бюджет Тоншаевского муниципального округа Нижегородской области)</t>
  </si>
  <si>
    <t>Информация об исполнении за январь-апрель месяц 2024 года, 2023 года в разрезе разделов, подразделов классификации расходов</t>
  </si>
  <si>
    <t>за январь-апрель месяц 2024 года</t>
  </si>
  <si>
    <t>ОХРАНА ОКРУЖАЮЩЕЙ СРЕДЫ</t>
  </si>
  <si>
    <t>Охрана объектов растительного и животного мира и среды их обитания</t>
  </si>
  <si>
    <t>Спорт высших достижений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</si>
</sst>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 \ 00"/>
    <numFmt numFmtId="165" formatCode="#,##0.00%"/>
  </numFmts>
  <fonts count="9" x14ac:knownFonts="1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  <font>
      <b/>
      <sz val="8.5"/>
      <color indexed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165" fontId="2" fillId="0" borderId="0" xfId="1" applyNumberFormat="1" applyFont="1" applyFill="1" applyAlignment="1" applyProtection="1">
      <alignment horizontal="left" wrapText="1"/>
    </xf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left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55"/>
  <sheetViews>
    <sheetView tabSelected="1" topLeftCell="A2" workbookViewId="0">
      <selection activeCell="H6" sqref="H6"/>
    </sheetView>
  </sheetViews>
  <sheetFormatPr defaultColWidth="9.85546875" defaultRowHeight="12.75" x14ac:dyDescent="0.2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 x14ac:dyDescent="0.2">
      <c r="A1" s="16" t="s">
        <v>105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7"/>
      <c r="N1" s="17"/>
      <c r="O1" s="17"/>
    </row>
    <row r="2" spans="1:15" x14ac:dyDescent="0.2">
      <c r="A2" s="18" t="s">
        <v>106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7"/>
      <c r="N2" s="17"/>
      <c r="O2" s="17"/>
    </row>
    <row r="4" spans="1:15" s="13" customFormat="1" ht="20.100000000000001" customHeight="1" x14ac:dyDescent="0.2">
      <c r="A4" s="19" t="s">
        <v>0</v>
      </c>
      <c r="B4" s="20" t="s">
        <v>1</v>
      </c>
      <c r="C4" s="22" t="s">
        <v>107</v>
      </c>
      <c r="D4" s="22"/>
      <c r="E4" s="22"/>
      <c r="F4" s="22"/>
      <c r="G4" s="22" t="s">
        <v>2</v>
      </c>
      <c r="H4" s="22"/>
      <c r="I4" s="22"/>
      <c r="J4" s="22"/>
      <c r="K4" s="22"/>
      <c r="L4" s="22"/>
    </row>
    <row r="5" spans="1:15" s="13" customFormat="1" ht="83.1" customHeight="1" x14ac:dyDescent="0.2">
      <c r="A5" s="19"/>
      <c r="B5" s="20"/>
      <c r="C5" s="21" t="s">
        <v>3</v>
      </c>
      <c r="D5" s="21" t="s">
        <v>4</v>
      </c>
      <c r="E5" s="22" t="s">
        <v>5</v>
      </c>
      <c r="F5" s="22" t="s">
        <v>6</v>
      </c>
      <c r="G5" s="21" t="s">
        <v>7</v>
      </c>
      <c r="H5" s="21" t="s">
        <v>8</v>
      </c>
      <c r="I5" s="22" t="s">
        <v>9</v>
      </c>
      <c r="J5" s="22" t="s">
        <v>10</v>
      </c>
      <c r="K5" s="22" t="s">
        <v>11</v>
      </c>
      <c r="L5" s="22" t="s">
        <v>12</v>
      </c>
    </row>
    <row r="6" spans="1:15" s="13" customFormat="1" ht="21" customHeight="1" x14ac:dyDescent="0.2">
      <c r="A6" s="1" t="s">
        <v>13</v>
      </c>
      <c r="B6" s="2"/>
      <c r="C6" s="3">
        <f>(C7+C16+C18+C21+C27+C34+C40+C44+C49+C54+C52+C32)</f>
        <v>1039271.37</v>
      </c>
      <c r="D6" s="3">
        <f>(D7+D16+D18+D21+D27+D34+D40+D44+D49+D54+D52+D32)</f>
        <v>383292.06000000006</v>
      </c>
      <c r="E6" s="4">
        <f t="shared" ref="E6:F34" si="0">(D6/C6)</f>
        <v>0.36880844701802962</v>
      </c>
      <c r="F6" s="4">
        <v>1</v>
      </c>
      <c r="G6" s="3">
        <f>(G7+G16+G18+G21+G27+G34+G40+G44+G49+G54+G52+G32)</f>
        <v>1112528.7300000002</v>
      </c>
      <c r="H6" s="3">
        <f>(H7+H16+H18+H21+H27+H34+H40+H44+H49+H54+H52+H32)</f>
        <v>280077.58</v>
      </c>
      <c r="I6" s="4">
        <f t="shared" ref="I6:I34" si="1">(H6/G6)</f>
        <v>0.25174862675231763</v>
      </c>
      <c r="J6" s="4">
        <v>1</v>
      </c>
      <c r="K6" s="4">
        <f t="shared" ref="K6:K34" si="2">(D6/H6)</f>
        <v>1.3685210362071825</v>
      </c>
      <c r="L6" s="14">
        <f t="shared" ref="L6:L34" si="3">(E6-I6)</f>
        <v>0.11705982026571199</v>
      </c>
    </row>
    <row r="7" spans="1:15" s="13" customFormat="1" ht="21" customHeight="1" x14ac:dyDescent="0.2">
      <c r="A7" s="5" t="s">
        <v>14</v>
      </c>
      <c r="B7" s="6" t="s">
        <v>15</v>
      </c>
      <c r="C7" s="7">
        <f>SUM(C8:C15)</f>
        <v>123951.17</v>
      </c>
      <c r="D7" s="7">
        <f>SUM(D8:D15)</f>
        <v>41233.980000000003</v>
      </c>
      <c r="E7" s="8">
        <f t="shared" si="0"/>
        <v>0.33266309628218921</v>
      </c>
      <c r="F7" s="8">
        <f>(D7/D6)</f>
        <v>0.10757848727677792</v>
      </c>
      <c r="G7" s="7">
        <f>SUM(G8:G15)</f>
        <v>106166.26000000001</v>
      </c>
      <c r="H7" s="7">
        <f>SUM(H8:H15)</f>
        <v>29459.96</v>
      </c>
      <c r="I7" s="8">
        <f t="shared" si="1"/>
        <v>0.27748891220242661</v>
      </c>
      <c r="J7" s="8">
        <f>(H7/H6)</f>
        <v>0.10518499909917815</v>
      </c>
      <c r="K7" s="8">
        <f t="shared" si="2"/>
        <v>1.3996617782237317</v>
      </c>
      <c r="L7" s="15">
        <f t="shared" si="3"/>
        <v>5.51741840797626E-2</v>
      </c>
    </row>
    <row r="8" spans="1:15" s="13" customFormat="1" ht="41.1" customHeight="1" x14ac:dyDescent="0.2">
      <c r="A8" s="1" t="s">
        <v>16</v>
      </c>
      <c r="B8" s="2" t="s">
        <v>17</v>
      </c>
      <c r="C8" s="3">
        <v>2227.19</v>
      </c>
      <c r="D8" s="3">
        <v>1169.31</v>
      </c>
      <c r="E8" s="4">
        <f t="shared" si="0"/>
        <v>0.52501582711847661</v>
      </c>
      <c r="F8" s="4">
        <f>(D8/D6)</f>
        <v>3.0507023808424307E-3</v>
      </c>
      <c r="G8" s="3">
        <v>2096.3000000000002</v>
      </c>
      <c r="H8" s="3">
        <v>786.42</v>
      </c>
      <c r="I8" s="4">
        <f t="shared" si="1"/>
        <v>0.37514668701998755</v>
      </c>
      <c r="J8" s="4">
        <f>(H8/H6)</f>
        <v>2.8078648780098712E-3</v>
      </c>
      <c r="K8" s="4">
        <f t="shared" si="2"/>
        <v>1.4868772411688411</v>
      </c>
      <c r="L8" s="14">
        <f t="shared" si="3"/>
        <v>0.14986914009848906</v>
      </c>
    </row>
    <row r="9" spans="1:15" s="13" customFormat="1" ht="60.95" customHeight="1" x14ac:dyDescent="0.2">
      <c r="A9" s="1" t="s">
        <v>18</v>
      </c>
      <c r="B9" s="2" t="s">
        <v>19</v>
      </c>
      <c r="C9" s="3">
        <v>2119.1</v>
      </c>
      <c r="D9" s="3">
        <v>618.23</v>
      </c>
      <c r="E9" s="4">
        <f t="shared" si="0"/>
        <v>0.29174177716955313</v>
      </c>
      <c r="F9" s="4">
        <f>(D9/D6)</f>
        <v>1.6129475784079637E-3</v>
      </c>
      <c r="G9" s="3">
        <v>2069.6</v>
      </c>
      <c r="H9" s="3">
        <v>488.23</v>
      </c>
      <c r="I9" s="4">
        <f t="shared" si="1"/>
        <v>0.23590548898337846</v>
      </c>
      <c r="J9" s="4">
        <f>(H9/H6)</f>
        <v>1.7431955817384598E-3</v>
      </c>
      <c r="K9" s="4">
        <f t="shared" si="2"/>
        <v>1.2662679474837679</v>
      </c>
      <c r="L9" s="14">
        <f t="shared" si="3"/>
        <v>5.5836288186174671E-2</v>
      </c>
    </row>
    <row r="10" spans="1:15" s="13" customFormat="1" ht="60.95" customHeight="1" x14ac:dyDescent="0.2">
      <c r="A10" s="1" t="s">
        <v>20</v>
      </c>
      <c r="B10" s="2" t="s">
        <v>21</v>
      </c>
      <c r="C10" s="3">
        <v>56376.08</v>
      </c>
      <c r="D10" s="3">
        <v>18502.080000000002</v>
      </c>
      <c r="E10" s="4">
        <f t="shared" si="0"/>
        <v>0.32819025373881977</v>
      </c>
      <c r="F10" s="4">
        <f>(D10/D6)</f>
        <v>4.8271493022840076E-2</v>
      </c>
      <c r="G10" s="3">
        <v>54277.85</v>
      </c>
      <c r="H10" s="3">
        <v>14126.22</v>
      </c>
      <c r="I10" s="4">
        <f t="shared" si="1"/>
        <v>0.26025754520490402</v>
      </c>
      <c r="J10" s="4">
        <f>(H10/H6)</f>
        <v>5.0436811114977498E-2</v>
      </c>
      <c r="K10" s="4">
        <f t="shared" si="2"/>
        <v>1.3097686429915436</v>
      </c>
      <c r="L10" s="14">
        <f t="shared" si="3"/>
        <v>6.7932708533915753E-2</v>
      </c>
    </row>
    <row r="11" spans="1:15" s="13" customFormat="1" ht="21" customHeight="1" x14ac:dyDescent="0.2">
      <c r="A11" s="1" t="s">
        <v>22</v>
      </c>
      <c r="B11" s="2" t="s">
        <v>23</v>
      </c>
      <c r="C11" s="3">
        <v>7.7</v>
      </c>
      <c r="D11" s="3"/>
      <c r="E11" s="4">
        <f t="shared" si="0"/>
        <v>0</v>
      </c>
      <c r="F11" s="4">
        <f>(D11/D6)</f>
        <v>0</v>
      </c>
      <c r="G11" s="3">
        <v>2.1</v>
      </c>
      <c r="H11" s="3"/>
      <c r="I11" s="4">
        <f t="shared" si="1"/>
        <v>0</v>
      </c>
      <c r="J11" s="4">
        <f>(H11/H6)</f>
        <v>0</v>
      </c>
      <c r="K11" s="4" t="e">
        <f t="shared" si="2"/>
        <v>#DIV/0!</v>
      </c>
      <c r="L11" s="14">
        <f t="shared" si="3"/>
        <v>0</v>
      </c>
    </row>
    <row r="12" spans="1:15" s="13" customFormat="1" ht="41.1" customHeight="1" x14ac:dyDescent="0.2">
      <c r="A12" s="1" t="s">
        <v>24</v>
      </c>
      <c r="B12" s="2" t="s">
        <v>25</v>
      </c>
      <c r="C12" s="3">
        <v>13661.3</v>
      </c>
      <c r="D12" s="3">
        <v>5483.36</v>
      </c>
      <c r="E12" s="4">
        <f t="shared" si="0"/>
        <v>0.40137907812580059</v>
      </c>
      <c r="F12" s="4">
        <f>(D12/D6)</f>
        <v>1.4305957707550736E-2</v>
      </c>
      <c r="G12" s="3">
        <v>10773.28</v>
      </c>
      <c r="H12" s="3">
        <v>3362.32</v>
      </c>
      <c r="I12" s="4">
        <f t="shared" si="1"/>
        <v>0.31209807969346381</v>
      </c>
      <c r="J12" s="4">
        <f>(H12/H6)</f>
        <v>1.2004959483011814E-2</v>
      </c>
      <c r="K12" s="4">
        <f t="shared" si="2"/>
        <v>1.6308263341978155</v>
      </c>
      <c r="L12" s="14">
        <f t="shared" si="3"/>
        <v>8.9280998432336778E-2</v>
      </c>
    </row>
    <row r="13" spans="1:15" s="13" customFormat="1" ht="21" customHeight="1" x14ac:dyDescent="0.2">
      <c r="A13" s="1" t="s">
        <v>26</v>
      </c>
      <c r="B13" s="2" t="s">
        <v>27</v>
      </c>
      <c r="C13" s="3">
        <v>300</v>
      </c>
      <c r="D13" s="3"/>
      <c r="E13" s="4">
        <f t="shared" si="0"/>
        <v>0</v>
      </c>
      <c r="F13" s="4">
        <f>(D13/D6)</f>
        <v>0</v>
      </c>
      <c r="G13" s="3">
        <v>400</v>
      </c>
      <c r="H13" s="3"/>
      <c r="I13" s="4">
        <f t="shared" si="1"/>
        <v>0</v>
      </c>
      <c r="J13" s="4">
        <f>(H13/H6)</f>
        <v>0</v>
      </c>
      <c r="K13" s="4" t="e">
        <f t="shared" si="2"/>
        <v>#DIV/0!</v>
      </c>
      <c r="L13" s="4">
        <f t="shared" si="3"/>
        <v>0</v>
      </c>
    </row>
    <row r="14" spans="1:15" s="13" customFormat="1" ht="21" customHeight="1" x14ac:dyDescent="0.2">
      <c r="A14" s="1" t="s">
        <v>28</v>
      </c>
      <c r="B14" s="2" t="s">
        <v>29</v>
      </c>
      <c r="C14" s="3">
        <v>1900</v>
      </c>
      <c r="D14" s="3"/>
      <c r="E14" s="4">
        <f t="shared" si="0"/>
        <v>0</v>
      </c>
      <c r="F14" s="4">
        <f>(D14/D6)</f>
        <v>0</v>
      </c>
      <c r="G14" s="3">
        <v>2819.01</v>
      </c>
      <c r="H14" s="3"/>
      <c r="I14" s="4">
        <f t="shared" si="1"/>
        <v>0</v>
      </c>
      <c r="J14" s="4">
        <f>(H14/H6)</f>
        <v>0</v>
      </c>
      <c r="K14" s="4" t="e">
        <f t="shared" si="2"/>
        <v>#DIV/0!</v>
      </c>
      <c r="L14" s="4">
        <f t="shared" si="3"/>
        <v>0</v>
      </c>
    </row>
    <row r="15" spans="1:15" s="13" customFormat="1" ht="21" customHeight="1" x14ac:dyDescent="0.2">
      <c r="A15" s="1" t="s">
        <v>30</v>
      </c>
      <c r="B15" s="2" t="s">
        <v>31</v>
      </c>
      <c r="C15" s="3">
        <v>47359.8</v>
      </c>
      <c r="D15" s="3">
        <v>15461</v>
      </c>
      <c r="E15" s="4">
        <f t="shared" si="0"/>
        <v>0.32645830430027151</v>
      </c>
      <c r="F15" s="4">
        <f>(D15/D6)</f>
        <v>4.0337386587136703E-2</v>
      </c>
      <c r="G15" s="3">
        <v>33728.120000000003</v>
      </c>
      <c r="H15" s="3">
        <v>10696.77</v>
      </c>
      <c r="I15" s="4">
        <f t="shared" si="1"/>
        <v>0.31714693851895687</v>
      </c>
      <c r="J15" s="4">
        <f>(H15/H6)</f>
        <v>3.8192168041440516E-2</v>
      </c>
      <c r="K15" s="4">
        <f t="shared" si="2"/>
        <v>1.4453895895676918</v>
      </c>
      <c r="L15" s="14">
        <f t="shared" si="3"/>
        <v>9.31136578131464E-3</v>
      </c>
    </row>
    <row r="16" spans="1:15" s="13" customFormat="1" ht="21" customHeight="1" x14ac:dyDescent="0.2">
      <c r="A16" s="5" t="s">
        <v>32</v>
      </c>
      <c r="B16" s="6" t="s">
        <v>33</v>
      </c>
      <c r="C16" s="7">
        <f>SUM(C17:C17)</f>
        <v>712.7</v>
      </c>
      <c r="D16" s="7">
        <f>SUM(D17:D17)</f>
        <v>228.06</v>
      </c>
      <c r="E16" s="8">
        <f t="shared" si="0"/>
        <v>0.31999438754033954</v>
      </c>
      <c r="F16" s="8">
        <f>(D16/D6)</f>
        <v>5.9500319417000178E-4</v>
      </c>
      <c r="G16" s="7">
        <f>SUM(G17:G17)</f>
        <v>596.20000000000005</v>
      </c>
      <c r="H16" s="7">
        <f>SUM(H17:H17)</f>
        <v>146.25</v>
      </c>
      <c r="I16" s="8">
        <f t="shared" si="1"/>
        <v>0.24530358939953034</v>
      </c>
      <c r="J16" s="8">
        <f>(H16/H6)</f>
        <v>5.2217674831380649E-4</v>
      </c>
      <c r="K16" s="8">
        <f t="shared" si="2"/>
        <v>1.5593846153846154</v>
      </c>
      <c r="L16" s="8">
        <f t="shared" si="3"/>
        <v>7.46907981408092E-2</v>
      </c>
    </row>
    <row r="17" spans="1:12" s="13" customFormat="1" ht="21" customHeight="1" x14ac:dyDescent="0.2">
      <c r="A17" s="1" t="s">
        <v>34</v>
      </c>
      <c r="B17" s="2" t="s">
        <v>35</v>
      </c>
      <c r="C17" s="3">
        <v>712.7</v>
      </c>
      <c r="D17" s="3">
        <v>228.06</v>
      </c>
      <c r="E17" s="4">
        <f t="shared" si="0"/>
        <v>0.31999438754033954</v>
      </c>
      <c r="F17" s="4">
        <f>(D17/D6)</f>
        <v>5.9500319417000178E-4</v>
      </c>
      <c r="G17" s="3">
        <v>596.20000000000005</v>
      </c>
      <c r="H17" s="3">
        <v>146.25</v>
      </c>
      <c r="I17" s="4">
        <f t="shared" si="1"/>
        <v>0.24530358939953034</v>
      </c>
      <c r="J17" s="4">
        <f>(H17/H6)</f>
        <v>5.2217674831380649E-4</v>
      </c>
      <c r="K17" s="4">
        <f t="shared" si="2"/>
        <v>1.5593846153846154</v>
      </c>
      <c r="L17" s="4">
        <f t="shared" si="3"/>
        <v>7.46907981408092E-2</v>
      </c>
    </row>
    <row r="18" spans="1:12" s="13" customFormat="1" ht="41.1" customHeight="1" x14ac:dyDescent="0.2">
      <c r="A18" s="5" t="s">
        <v>36</v>
      </c>
      <c r="B18" s="6" t="s">
        <v>37</v>
      </c>
      <c r="C18" s="7">
        <f>SUM(C19:C20)</f>
        <v>21111.82</v>
      </c>
      <c r="D18" s="7">
        <f>SUM(D19:D20)</f>
        <v>7020.69</v>
      </c>
      <c r="E18" s="8">
        <f t="shared" si="0"/>
        <v>0.33254783339380495</v>
      </c>
      <c r="F18" s="8">
        <f>(D18/D6)</f>
        <v>1.8316815641837191E-2</v>
      </c>
      <c r="G18" s="7">
        <f>SUM(G19:G20)</f>
        <v>17560.22</v>
      </c>
      <c r="H18" s="7">
        <f>SUM(H19:H20)</f>
        <v>6120.02</v>
      </c>
      <c r="I18" s="8">
        <f t="shared" si="1"/>
        <v>0.34851613476368748</v>
      </c>
      <c r="J18" s="8">
        <f>(H18/H6)</f>
        <v>2.1851159953609995E-2</v>
      </c>
      <c r="K18" s="8">
        <f t="shared" si="2"/>
        <v>1.1471678197130073</v>
      </c>
      <c r="L18" s="15">
        <f t="shared" si="3"/>
        <v>-1.5968301369882532E-2</v>
      </c>
    </row>
    <row r="19" spans="1:12" s="13" customFormat="1" ht="41.1" customHeight="1" x14ac:dyDescent="0.2">
      <c r="A19" s="1" t="s">
        <v>38</v>
      </c>
      <c r="B19" s="2" t="s">
        <v>39</v>
      </c>
      <c r="C19" s="3">
        <v>7028.05</v>
      </c>
      <c r="D19" s="3">
        <v>2508.4499999999998</v>
      </c>
      <c r="E19" s="4">
        <f t="shared" si="0"/>
        <v>0.35691977148711235</v>
      </c>
      <c r="F19" s="4">
        <f>(D19/D6)</f>
        <v>6.5444872507925142E-3</v>
      </c>
      <c r="G19" s="3">
        <v>6140.27</v>
      </c>
      <c r="H19" s="3">
        <v>2409.25</v>
      </c>
      <c r="I19" s="4">
        <f t="shared" si="1"/>
        <v>0.39236873948539719</v>
      </c>
      <c r="J19" s="4">
        <f>(H19/H6)</f>
        <v>8.6020808948720565E-3</v>
      </c>
      <c r="K19" s="4">
        <f t="shared" si="2"/>
        <v>1.041174639410605</v>
      </c>
      <c r="L19" s="14">
        <f t="shared" si="3"/>
        <v>-3.5448967998284842E-2</v>
      </c>
    </row>
    <row r="20" spans="1:12" s="13" customFormat="1" ht="21" customHeight="1" x14ac:dyDescent="0.2">
      <c r="A20" s="1" t="s">
        <v>40</v>
      </c>
      <c r="B20" s="2" t="s">
        <v>41</v>
      </c>
      <c r="C20" s="3">
        <v>14083.77</v>
      </c>
      <c r="D20" s="3">
        <v>4512.24</v>
      </c>
      <c r="E20" s="4">
        <f t="shared" si="0"/>
        <v>0.32038580578921694</v>
      </c>
      <c r="F20" s="4">
        <f>(D20/D6)</f>
        <v>1.1772328391044674E-2</v>
      </c>
      <c r="G20" s="3">
        <v>11419.95</v>
      </c>
      <c r="H20" s="3">
        <v>3710.77</v>
      </c>
      <c r="I20" s="4">
        <f t="shared" si="1"/>
        <v>0.32493749972635605</v>
      </c>
      <c r="J20" s="4">
        <f>(H20/H6)</f>
        <v>1.3249079058737939E-2</v>
      </c>
      <c r="K20" s="4">
        <f t="shared" si="2"/>
        <v>1.2159848225570433</v>
      </c>
      <c r="L20" s="4">
        <f t="shared" si="3"/>
        <v>-4.5516939371391119E-3</v>
      </c>
    </row>
    <row r="21" spans="1:12" s="13" customFormat="1" ht="21" customHeight="1" x14ac:dyDescent="0.2">
      <c r="A21" s="5" t="s">
        <v>42</v>
      </c>
      <c r="B21" s="6" t="s">
        <v>43</v>
      </c>
      <c r="C21" s="7">
        <f>SUM(C22:C26)</f>
        <v>84134.540000000008</v>
      </c>
      <c r="D21" s="7">
        <f>SUM(D22:D26)</f>
        <v>16019.929999999998</v>
      </c>
      <c r="E21" s="8">
        <f t="shared" si="0"/>
        <v>0.19040848146314221</v>
      </c>
      <c r="F21" s="8">
        <f>(D21/D6)</f>
        <v>4.1795621855563604E-2</v>
      </c>
      <c r="G21" s="7">
        <f>SUM(G22:G26)</f>
        <v>69018.2</v>
      </c>
      <c r="H21" s="7">
        <f>SUM(H22:H26)</f>
        <v>11510.469999999998</v>
      </c>
      <c r="I21" s="8">
        <f t="shared" si="1"/>
        <v>0.16677441602359955</v>
      </c>
      <c r="J21" s="8">
        <f>(H21/H6)</f>
        <v>4.1097434503682861E-2</v>
      </c>
      <c r="K21" s="8">
        <f t="shared" si="2"/>
        <v>1.3917702752363719</v>
      </c>
      <c r="L21" s="15">
        <f t="shared" si="3"/>
        <v>2.3634065439542662E-2</v>
      </c>
    </row>
    <row r="22" spans="1:12" s="13" customFormat="1" ht="21" customHeight="1" x14ac:dyDescent="0.2">
      <c r="A22" s="1" t="s">
        <v>44</v>
      </c>
      <c r="B22" s="2" t="s">
        <v>45</v>
      </c>
      <c r="C22" s="3">
        <v>19344.349999999999</v>
      </c>
      <c r="D22" s="3">
        <v>4956.33</v>
      </c>
      <c r="E22" s="4">
        <f t="shared" si="0"/>
        <v>0.25621589766520975</v>
      </c>
      <c r="F22" s="4">
        <f>(D22/D6)</f>
        <v>1.2930948791373345E-2</v>
      </c>
      <c r="G22" s="3">
        <v>14590.48</v>
      </c>
      <c r="H22" s="3">
        <v>1604.35</v>
      </c>
      <c r="I22" s="4">
        <f t="shared" si="1"/>
        <v>0.10995868538937718</v>
      </c>
      <c r="J22" s="4">
        <f>(H22/H6)</f>
        <v>5.7282342985111477E-3</v>
      </c>
      <c r="K22" s="4">
        <f t="shared" si="2"/>
        <v>3.0893071960607101</v>
      </c>
      <c r="L22" s="14">
        <f t="shared" si="3"/>
        <v>0.14625721227583255</v>
      </c>
    </row>
    <row r="23" spans="1:12" s="13" customFormat="1" ht="21" customHeight="1" x14ac:dyDescent="0.2">
      <c r="A23" s="1" t="s">
        <v>46</v>
      </c>
      <c r="B23" s="2" t="s">
        <v>47</v>
      </c>
      <c r="C23" s="3">
        <v>8828.17</v>
      </c>
      <c r="D23" s="3">
        <v>3957.48</v>
      </c>
      <c r="E23" s="4">
        <f>(D23/C24)</f>
        <v>9.0349856044498689E-2</v>
      </c>
      <c r="F23" s="4">
        <f>(D23/D6)</f>
        <v>1.032497255487108E-2</v>
      </c>
      <c r="G23" s="3">
        <v>9204.6200000000008</v>
      </c>
      <c r="H23" s="3">
        <v>3268.85</v>
      </c>
      <c r="I23" s="4">
        <f t="shared" si="1"/>
        <v>0.35513144486138476</v>
      </c>
      <c r="J23" s="4">
        <f>(H23/H6)</f>
        <v>1.1671230521200589E-2</v>
      </c>
      <c r="K23" s="4">
        <f t="shared" si="2"/>
        <v>1.2106643009009286</v>
      </c>
      <c r="L23" s="14">
        <f t="shared" si="3"/>
        <v>-0.26478158881688607</v>
      </c>
    </row>
    <row r="24" spans="1:12" s="13" customFormat="1" ht="21" customHeight="1" x14ac:dyDescent="0.2">
      <c r="A24" s="1" t="s">
        <v>48</v>
      </c>
      <c r="B24" s="2" t="s">
        <v>49</v>
      </c>
      <c r="C24" s="3">
        <v>43801.73</v>
      </c>
      <c r="D24" s="3">
        <v>4237.3999999999996</v>
      </c>
      <c r="E24" s="4" t="e">
        <f>(D24/#REF!)</f>
        <v>#REF!</v>
      </c>
      <c r="F24" s="4">
        <f>(D24/D6)</f>
        <v>1.1055277273419123E-2</v>
      </c>
      <c r="G24" s="3">
        <v>35049.33</v>
      </c>
      <c r="H24" s="3">
        <v>3888.76</v>
      </c>
      <c r="I24" s="4">
        <f t="shared" si="1"/>
        <v>0.11095105099013305</v>
      </c>
      <c r="J24" s="4">
        <f>(H24/H6)</f>
        <v>1.3884581550583235E-2</v>
      </c>
      <c r="K24" s="4">
        <f t="shared" si="2"/>
        <v>1.0896532570793773</v>
      </c>
      <c r="L24" s="4" t="e">
        <f t="shared" si="3"/>
        <v>#REF!</v>
      </c>
    </row>
    <row r="25" spans="1:12" s="13" customFormat="1" ht="21" customHeight="1" x14ac:dyDescent="0.2">
      <c r="A25" s="1" t="s">
        <v>50</v>
      </c>
      <c r="B25" s="2" t="s">
        <v>51</v>
      </c>
      <c r="C25" s="3">
        <v>780.94</v>
      </c>
      <c r="D25" s="3">
        <v>127.63</v>
      </c>
      <c r="E25" s="4">
        <f t="shared" si="0"/>
        <v>0.16343124951980945</v>
      </c>
      <c r="F25" s="4">
        <f>(D25/D6)</f>
        <v>3.3298367829482294E-4</v>
      </c>
      <c r="G25" s="3">
        <v>502.2</v>
      </c>
      <c r="H25" s="3">
        <v>89.22</v>
      </c>
      <c r="I25" s="4">
        <f t="shared" si="1"/>
        <v>0.17765830346475509</v>
      </c>
      <c r="J25" s="4">
        <f>(H25/H6)</f>
        <v>3.1855459476620723E-4</v>
      </c>
      <c r="K25" s="4">
        <f t="shared" si="2"/>
        <v>1.4305088545169244</v>
      </c>
      <c r="L25" s="4">
        <f t="shared" si="3"/>
        <v>-1.4227053944945639E-2</v>
      </c>
    </row>
    <row r="26" spans="1:12" s="13" customFormat="1" ht="21" customHeight="1" x14ac:dyDescent="0.2">
      <c r="A26" s="1" t="s">
        <v>52</v>
      </c>
      <c r="B26" s="2" t="s">
        <v>53</v>
      </c>
      <c r="C26" s="3">
        <v>11379.35</v>
      </c>
      <c r="D26" s="3">
        <v>2741.09</v>
      </c>
      <c r="E26" s="4">
        <f t="shared" si="0"/>
        <v>0.24088282722651119</v>
      </c>
      <c r="F26" s="4">
        <f>(D26/D6)</f>
        <v>7.1514395576052362E-3</v>
      </c>
      <c r="G26" s="3">
        <v>9671.57</v>
      </c>
      <c r="H26" s="3">
        <v>2659.29</v>
      </c>
      <c r="I26" s="4">
        <f t="shared" si="1"/>
        <v>0.27495949468390346</v>
      </c>
      <c r="J26" s="4">
        <f>(H26/H6)</f>
        <v>9.4948335386216918E-3</v>
      </c>
      <c r="K26" s="4">
        <f t="shared" si="2"/>
        <v>1.0307600900992371</v>
      </c>
      <c r="L26" s="4">
        <f t="shared" si="3"/>
        <v>-3.4076667457392268E-2</v>
      </c>
    </row>
    <row r="27" spans="1:12" s="13" customFormat="1" ht="21" customHeight="1" x14ac:dyDescent="0.2">
      <c r="A27" s="5" t="s">
        <v>54</v>
      </c>
      <c r="B27" s="6" t="s">
        <v>55</v>
      </c>
      <c r="C27" s="7">
        <f>SUM(C28:C31)</f>
        <v>80971.549999999988</v>
      </c>
      <c r="D27" s="7">
        <f>SUM(D28:D31)</f>
        <v>10752.29</v>
      </c>
      <c r="E27" s="8">
        <f t="shared" si="0"/>
        <v>0.13279096176373062</v>
      </c>
      <c r="F27" s="8">
        <f>(D27/D6)</f>
        <v>2.8052472571438083E-2</v>
      </c>
      <c r="G27" s="7">
        <f>SUM(G28:G31)</f>
        <v>344965.01</v>
      </c>
      <c r="H27" s="7">
        <f>SUM(H28:H31)</f>
        <v>51713.450000000004</v>
      </c>
      <c r="I27" s="8">
        <f t="shared" si="1"/>
        <v>0.14990926181179942</v>
      </c>
      <c r="J27" s="8">
        <f>(H27/H6)</f>
        <v>0.18463973446214438</v>
      </c>
      <c r="K27" s="8">
        <f t="shared" si="2"/>
        <v>0.20792056998711167</v>
      </c>
      <c r="L27" s="8">
        <f t="shared" si="3"/>
        <v>-1.7118300048068802E-2</v>
      </c>
    </row>
    <row r="28" spans="1:12" s="13" customFormat="1" ht="21" customHeight="1" x14ac:dyDescent="0.2">
      <c r="A28" s="1" t="s">
        <v>56</v>
      </c>
      <c r="B28" s="2" t="s">
        <v>57</v>
      </c>
      <c r="C28" s="3">
        <v>17395.38</v>
      </c>
      <c r="D28" s="3">
        <v>1429.25</v>
      </c>
      <c r="E28" s="4">
        <f t="shared" si="0"/>
        <v>8.2162620189958485E-2</v>
      </c>
      <c r="F28" s="4">
        <f>(D28/D6)</f>
        <v>3.7288797477307506E-3</v>
      </c>
      <c r="G28" s="3">
        <v>247678.05</v>
      </c>
      <c r="H28" s="3">
        <v>35690.26</v>
      </c>
      <c r="I28" s="4">
        <f t="shared" si="1"/>
        <v>0.14409940646738781</v>
      </c>
      <c r="J28" s="4">
        <f>(H28/H6)</f>
        <v>0.12742990709931157</v>
      </c>
      <c r="K28" s="4">
        <f t="shared" si="2"/>
        <v>4.0045939704558046E-2</v>
      </c>
      <c r="L28" s="4">
        <f t="shared" si="3"/>
        <v>-6.1936786277429323E-2</v>
      </c>
    </row>
    <row r="29" spans="1:12" s="13" customFormat="1" ht="21" customHeight="1" x14ac:dyDescent="0.2">
      <c r="A29" s="1" t="s">
        <v>58</v>
      </c>
      <c r="B29" s="2" t="s">
        <v>59</v>
      </c>
      <c r="C29" s="3">
        <v>15409.69</v>
      </c>
      <c r="D29" s="3">
        <v>1229.3800000000001</v>
      </c>
      <c r="E29" s="4">
        <f t="shared" si="0"/>
        <v>7.9779671103052688E-2</v>
      </c>
      <c r="F29" s="4">
        <f>(D29/D6)</f>
        <v>3.2074236027743439E-3</v>
      </c>
      <c r="G29" s="3">
        <v>23834.61</v>
      </c>
      <c r="H29" s="3">
        <v>6742.12</v>
      </c>
      <c r="I29" s="4">
        <f t="shared" si="1"/>
        <v>0.28287100145544652</v>
      </c>
      <c r="J29" s="4">
        <f>(H29/H6)</f>
        <v>2.4072330245069953E-2</v>
      </c>
      <c r="K29" s="4">
        <f t="shared" si="2"/>
        <v>0.18234323921852474</v>
      </c>
      <c r="L29" s="4">
        <f t="shared" si="3"/>
        <v>-0.20309133035239385</v>
      </c>
    </row>
    <row r="30" spans="1:12" s="13" customFormat="1" ht="21" customHeight="1" x14ac:dyDescent="0.2">
      <c r="A30" s="1" t="s">
        <v>60</v>
      </c>
      <c r="B30" s="2" t="s">
        <v>61</v>
      </c>
      <c r="C30" s="3">
        <v>37984.58</v>
      </c>
      <c r="D30" s="3">
        <v>5448.14</v>
      </c>
      <c r="E30" s="4">
        <f t="shared" si="0"/>
        <v>0.14343030777225915</v>
      </c>
      <c r="F30" s="4">
        <f>(D30/D6)</f>
        <v>1.4214069553123536E-2</v>
      </c>
      <c r="G30" s="3">
        <v>65976.27</v>
      </c>
      <c r="H30" s="3">
        <v>7237.92</v>
      </c>
      <c r="I30" s="4">
        <f t="shared" si="1"/>
        <v>0.10970489844303111</v>
      </c>
      <c r="J30" s="4">
        <f>(H30/H6)</f>
        <v>2.5842554052345066E-2</v>
      </c>
      <c r="K30" s="4">
        <f t="shared" si="2"/>
        <v>0.75272177642195548</v>
      </c>
      <c r="L30" s="14">
        <f t="shared" si="3"/>
        <v>3.3725409329228045E-2</v>
      </c>
    </row>
    <row r="31" spans="1:12" s="13" customFormat="1" ht="21" customHeight="1" x14ac:dyDescent="0.2">
      <c r="A31" s="1" t="s">
        <v>62</v>
      </c>
      <c r="B31" s="2" t="s">
        <v>63</v>
      </c>
      <c r="C31" s="3">
        <v>10181.9</v>
      </c>
      <c r="D31" s="3">
        <v>2645.52</v>
      </c>
      <c r="E31" s="4">
        <f t="shared" si="0"/>
        <v>0.25982576925721135</v>
      </c>
      <c r="F31" s="4">
        <f>(D31/D6)</f>
        <v>6.9020996678094493E-3</v>
      </c>
      <c r="G31" s="3">
        <v>7476.08</v>
      </c>
      <c r="H31" s="3">
        <v>2043.15</v>
      </c>
      <c r="I31" s="4">
        <f t="shared" si="1"/>
        <v>0.27329161806722241</v>
      </c>
      <c r="J31" s="4">
        <f>(H31/H6)</f>
        <v>7.294943065417803E-3</v>
      </c>
      <c r="K31" s="4">
        <f t="shared" si="2"/>
        <v>1.2948241685632478</v>
      </c>
      <c r="L31" s="14">
        <f t="shared" si="3"/>
        <v>-1.3465848810011061E-2</v>
      </c>
    </row>
    <row r="32" spans="1:12" s="13" customFormat="1" ht="21" customHeight="1" x14ac:dyDescent="0.2">
      <c r="A32" s="23" t="s">
        <v>108</v>
      </c>
      <c r="B32" s="24">
        <v>600</v>
      </c>
      <c r="C32" s="7">
        <f>SUM(C33)</f>
        <v>500</v>
      </c>
      <c r="D32" s="7">
        <f>SUM(D33)</f>
        <v>0</v>
      </c>
      <c r="E32" s="4">
        <f t="shared" si="0"/>
        <v>0</v>
      </c>
      <c r="F32" s="4">
        <f>(D32/D7)</f>
        <v>0</v>
      </c>
      <c r="G32" s="7">
        <f>SUM(G33)</f>
        <v>0</v>
      </c>
      <c r="H32" s="7">
        <f>SUM(H33)</f>
        <v>0</v>
      </c>
      <c r="I32" s="4" t="e">
        <f t="shared" si="1"/>
        <v>#DIV/0!</v>
      </c>
      <c r="J32" s="4">
        <f>(H32/H7)</f>
        <v>0</v>
      </c>
      <c r="K32" s="4" t="e">
        <f t="shared" si="2"/>
        <v>#DIV/0!</v>
      </c>
      <c r="L32" s="14" t="e">
        <f t="shared" si="3"/>
        <v>#DIV/0!</v>
      </c>
    </row>
    <row r="33" spans="1:12" s="13" customFormat="1" ht="21" customHeight="1" x14ac:dyDescent="0.2">
      <c r="A33" s="1" t="s">
        <v>109</v>
      </c>
      <c r="B33" s="2">
        <v>603</v>
      </c>
      <c r="C33" s="3">
        <v>500</v>
      </c>
      <c r="D33" s="3"/>
      <c r="E33" s="4">
        <f t="shared" si="0"/>
        <v>0</v>
      </c>
      <c r="F33" s="4">
        <f>(D33/D8)</f>
        <v>0</v>
      </c>
      <c r="G33" s="3"/>
      <c r="H33" s="3"/>
      <c r="I33" s="4" t="e">
        <f t="shared" si="1"/>
        <v>#DIV/0!</v>
      </c>
      <c r="J33" s="4">
        <f>(H33/H8)</f>
        <v>0</v>
      </c>
      <c r="K33" s="4" t="e">
        <f t="shared" si="2"/>
        <v>#DIV/0!</v>
      </c>
      <c r="L33" s="14" t="e">
        <f t="shared" si="3"/>
        <v>#DIV/0!</v>
      </c>
    </row>
    <row r="34" spans="1:12" s="13" customFormat="1" ht="21" customHeight="1" x14ac:dyDescent="0.2">
      <c r="A34" s="5" t="s">
        <v>64</v>
      </c>
      <c r="B34" s="6" t="s">
        <v>65</v>
      </c>
      <c r="C34" s="7">
        <f>SUM(C35:C39)</f>
        <v>576770.34</v>
      </c>
      <c r="D34" s="7">
        <f>SUM(D35:D39)</f>
        <v>253464.86</v>
      </c>
      <c r="E34" s="8">
        <f t="shared" si="0"/>
        <v>0.43945543385604746</v>
      </c>
      <c r="F34" s="8">
        <f>(D34/D6)</f>
        <v>0.66128387840854297</v>
      </c>
      <c r="G34" s="7">
        <f>SUM(G35:G39)</f>
        <v>443627.60999999993</v>
      </c>
      <c r="H34" s="7">
        <f>SUM(H35:H39)</f>
        <v>140808.83000000002</v>
      </c>
      <c r="I34" s="8">
        <f t="shared" si="1"/>
        <v>0.31740321572861535</v>
      </c>
      <c r="J34" s="8">
        <f>(H34/H6)</f>
        <v>0.5027493810821988</v>
      </c>
      <c r="K34" s="8">
        <f t="shared" si="2"/>
        <v>1.8000636749840189</v>
      </c>
      <c r="L34" s="15">
        <f t="shared" si="3"/>
        <v>0.12205221812743211</v>
      </c>
    </row>
    <row r="35" spans="1:12" s="13" customFormat="1" ht="21" customHeight="1" x14ac:dyDescent="0.2">
      <c r="A35" s="1" t="s">
        <v>66</v>
      </c>
      <c r="B35" s="2" t="s">
        <v>67</v>
      </c>
      <c r="C35" s="3">
        <v>154497.91</v>
      </c>
      <c r="D35" s="3">
        <v>59882.96</v>
      </c>
      <c r="E35" s="4">
        <f t="shared" ref="E35:E55" si="4">(D35/C35)</f>
        <v>0.38759721733452573</v>
      </c>
      <c r="F35" s="4">
        <f>(D35/D6)</f>
        <v>0.15623323895621524</v>
      </c>
      <c r="G35" s="3">
        <v>133461.18</v>
      </c>
      <c r="H35" s="3">
        <v>42891.22</v>
      </c>
      <c r="I35" s="4">
        <f t="shared" ref="I35:I55" si="5">(H35/G35)</f>
        <v>0.32137599862371968</v>
      </c>
      <c r="J35" s="4">
        <f>(H35/H6)</f>
        <v>0.15314049771495455</v>
      </c>
      <c r="K35" s="4">
        <f t="shared" ref="K35:K55" si="6">(D35/H35)</f>
        <v>1.3961589341594853</v>
      </c>
      <c r="L35" s="14">
        <f t="shared" ref="L35:L55" si="7">(E35-I35)</f>
        <v>6.6221218710806051E-2</v>
      </c>
    </row>
    <row r="36" spans="1:12" s="13" customFormat="1" ht="21" customHeight="1" x14ac:dyDescent="0.2">
      <c r="A36" s="1" t="s">
        <v>68</v>
      </c>
      <c r="B36" s="2" t="s">
        <v>69</v>
      </c>
      <c r="C36" s="3">
        <v>338217.29</v>
      </c>
      <c r="D36" s="3">
        <v>170631.76</v>
      </c>
      <c r="E36" s="4">
        <f t="shared" si="4"/>
        <v>0.50450336232071402</v>
      </c>
      <c r="F36" s="4">
        <f>(D36/D6)</f>
        <v>0.44517426215403466</v>
      </c>
      <c r="G36" s="3">
        <v>240897.06</v>
      </c>
      <c r="H36" s="3">
        <v>76110.17</v>
      </c>
      <c r="I36" s="4">
        <f t="shared" si="5"/>
        <v>0.31594478571054374</v>
      </c>
      <c r="J36" s="4">
        <f>(H36/H6)</f>
        <v>0.27174674245614372</v>
      </c>
      <c r="K36" s="4">
        <f t="shared" si="6"/>
        <v>2.2419048597579012</v>
      </c>
      <c r="L36" s="14">
        <f t="shared" si="7"/>
        <v>0.18855857661017028</v>
      </c>
    </row>
    <row r="37" spans="1:12" s="13" customFormat="1" ht="21" customHeight="1" x14ac:dyDescent="0.2">
      <c r="A37" s="1" t="s">
        <v>104</v>
      </c>
      <c r="B37" s="2">
        <v>703</v>
      </c>
      <c r="C37" s="3">
        <v>20841.66</v>
      </c>
      <c r="D37" s="3">
        <v>7497.11</v>
      </c>
      <c r="E37" s="4">
        <f t="shared" si="4"/>
        <v>0.35971750810636005</v>
      </c>
      <c r="F37" s="4"/>
      <c r="G37" s="3">
        <v>23159.1</v>
      </c>
      <c r="H37" s="3">
        <v>9526.11</v>
      </c>
      <c r="I37" s="4">
        <f t="shared" si="5"/>
        <v>0.41133334196924753</v>
      </c>
      <c r="J37" s="4">
        <f>(H37/H7)</f>
        <v>0.32335787285522455</v>
      </c>
      <c r="K37" s="4">
        <f t="shared" si="6"/>
        <v>0.78700644859234248</v>
      </c>
      <c r="L37" s="14">
        <f t="shared" si="7"/>
        <v>-5.1615833862887484E-2</v>
      </c>
    </row>
    <row r="38" spans="1:12" s="13" customFormat="1" ht="21" customHeight="1" x14ac:dyDescent="0.2">
      <c r="A38" s="1" t="s">
        <v>70</v>
      </c>
      <c r="B38" s="2" t="s">
        <v>71</v>
      </c>
      <c r="C38" s="3"/>
      <c r="D38" s="3"/>
      <c r="E38" s="4" t="e">
        <f t="shared" si="4"/>
        <v>#DIV/0!</v>
      </c>
      <c r="F38" s="4">
        <f>(D38/D6)</f>
        <v>0</v>
      </c>
      <c r="G38" s="3">
        <v>9492.16</v>
      </c>
      <c r="H38" s="3">
        <v>2393.77</v>
      </c>
      <c r="I38" s="4">
        <f t="shared" si="5"/>
        <v>0.25218390756160874</v>
      </c>
      <c r="J38" s="4">
        <f>(H38/H6)</f>
        <v>8.5468104944351492E-3</v>
      </c>
      <c r="K38" s="4">
        <f t="shared" si="6"/>
        <v>0</v>
      </c>
      <c r="L38" s="4" t="e">
        <f t="shared" si="7"/>
        <v>#DIV/0!</v>
      </c>
    </row>
    <row r="39" spans="1:12" s="13" customFormat="1" ht="21" customHeight="1" x14ac:dyDescent="0.2">
      <c r="A39" s="1" t="s">
        <v>72</v>
      </c>
      <c r="B39" s="2" t="s">
        <v>73</v>
      </c>
      <c r="C39" s="3">
        <v>63213.48</v>
      </c>
      <c r="D39" s="3">
        <v>15453.03</v>
      </c>
      <c r="E39" s="4">
        <f t="shared" si="4"/>
        <v>0.24445782766587126</v>
      </c>
      <c r="F39" s="4">
        <f>(D39/D6)</f>
        <v>4.0316593043957127E-2</v>
      </c>
      <c r="G39" s="3">
        <v>36618.11</v>
      </c>
      <c r="H39" s="3">
        <v>9887.56</v>
      </c>
      <c r="I39" s="4">
        <f t="shared" si="5"/>
        <v>0.27001830515010194</v>
      </c>
      <c r="J39" s="4">
        <f>(H39/H6)</f>
        <v>3.5302932851676308E-2</v>
      </c>
      <c r="K39" s="4">
        <f t="shared" si="6"/>
        <v>1.562875977490908</v>
      </c>
      <c r="L39" s="14">
        <f t="shared" si="7"/>
        <v>-2.5560477484230681E-2</v>
      </c>
    </row>
    <row r="40" spans="1:12" s="13" customFormat="1" ht="21" customHeight="1" x14ac:dyDescent="0.2">
      <c r="A40" s="5" t="s">
        <v>74</v>
      </c>
      <c r="B40" s="6" t="s">
        <v>75</v>
      </c>
      <c r="C40" s="7">
        <f>SUM(C41:C43)</f>
        <v>107456.15</v>
      </c>
      <c r="D40" s="7">
        <f>SUM(D41:D43)</f>
        <v>40988.47</v>
      </c>
      <c r="E40" s="8">
        <f t="shared" si="4"/>
        <v>0.38144368656424044</v>
      </c>
      <c r="F40" s="8">
        <f>(D40/D6)</f>
        <v>0.10693795744164383</v>
      </c>
      <c r="G40" s="7">
        <f>SUM(G41:G43)</f>
        <v>97526.98</v>
      </c>
      <c r="H40" s="7">
        <f>SUM(H41:H43)</f>
        <v>33732.35</v>
      </c>
      <c r="I40" s="8">
        <f t="shared" si="5"/>
        <v>0.34587711010840283</v>
      </c>
      <c r="J40" s="8">
        <f>(H40/H6)</f>
        <v>0.1204393082802272</v>
      </c>
      <c r="K40" s="8">
        <f t="shared" si="6"/>
        <v>1.2151086420009281</v>
      </c>
      <c r="L40" s="15">
        <f t="shared" si="7"/>
        <v>3.5566576455837606E-2</v>
      </c>
    </row>
    <row r="41" spans="1:12" s="13" customFormat="1" ht="21" customHeight="1" x14ac:dyDescent="0.2">
      <c r="A41" s="1" t="s">
        <v>76</v>
      </c>
      <c r="B41" s="2" t="s">
        <v>77</v>
      </c>
      <c r="C41" s="3">
        <v>76638.929999999993</v>
      </c>
      <c r="D41" s="3">
        <v>28641.439999999999</v>
      </c>
      <c r="E41" s="4">
        <f t="shared" si="4"/>
        <v>0.37371920510894402</v>
      </c>
      <c r="F41" s="4">
        <f>(D41/D6)</f>
        <v>7.472484559163578E-2</v>
      </c>
      <c r="G41" s="3">
        <v>72618.960000000006</v>
      </c>
      <c r="H41" s="3">
        <v>24722.03</v>
      </c>
      <c r="I41" s="4">
        <f t="shared" si="5"/>
        <v>0.34043492222967658</v>
      </c>
      <c r="J41" s="4">
        <f>(H41/H6)</f>
        <v>8.8268507604214508E-2</v>
      </c>
      <c r="K41" s="4">
        <f t="shared" si="6"/>
        <v>1.158539165270813</v>
      </c>
      <c r="L41" s="14">
        <f t="shared" si="7"/>
        <v>3.3284282879267435E-2</v>
      </c>
    </row>
    <row r="42" spans="1:12" s="13" customFormat="1" ht="21" customHeight="1" x14ac:dyDescent="0.2">
      <c r="A42" s="1" t="s">
        <v>78</v>
      </c>
      <c r="B42" s="2" t="s">
        <v>79</v>
      </c>
      <c r="C42" s="3">
        <v>451</v>
      </c>
      <c r="D42" s="3">
        <v>134.16</v>
      </c>
      <c r="E42" s="4">
        <f t="shared" si="4"/>
        <v>0.29747228381374724</v>
      </c>
      <c r="F42" s="4">
        <f>(D42/D6)</f>
        <v>3.5002029522865667E-4</v>
      </c>
      <c r="G42" s="3">
        <v>243.79</v>
      </c>
      <c r="H42" s="3">
        <v>82.34</v>
      </c>
      <c r="I42" s="4">
        <f t="shared" si="5"/>
        <v>0.3377497026129046</v>
      </c>
      <c r="J42" s="4">
        <f>(H42/H6)</f>
        <v>2.9398997234980395E-4</v>
      </c>
      <c r="K42" s="4">
        <f t="shared" si="6"/>
        <v>1.6293417537041535</v>
      </c>
      <c r="L42" s="14">
        <f t="shared" si="7"/>
        <v>-4.0277418799157361E-2</v>
      </c>
    </row>
    <row r="43" spans="1:12" s="13" customFormat="1" ht="21" customHeight="1" x14ac:dyDescent="0.2">
      <c r="A43" s="1" t="s">
        <v>80</v>
      </c>
      <c r="B43" s="2" t="s">
        <v>81</v>
      </c>
      <c r="C43" s="3">
        <v>30366.22</v>
      </c>
      <c r="D43" s="3">
        <v>12212.87</v>
      </c>
      <c r="E43" s="4">
        <f t="shared" si="4"/>
        <v>0.40218604752254317</v>
      </c>
      <c r="F43" s="4">
        <f>(D43/D6)</f>
        <v>3.1863091554779399E-2</v>
      </c>
      <c r="G43" s="3">
        <v>24664.23</v>
      </c>
      <c r="H43" s="3">
        <v>8927.98</v>
      </c>
      <c r="I43" s="4">
        <f t="shared" si="5"/>
        <v>0.36198089297740088</v>
      </c>
      <c r="J43" s="4">
        <f>(H43/H6)</f>
        <v>3.187681070366289E-2</v>
      </c>
      <c r="K43" s="4">
        <f t="shared" si="6"/>
        <v>1.3679320518191127</v>
      </c>
      <c r="L43" s="14">
        <f t="shared" si="7"/>
        <v>4.0205154545142285E-2</v>
      </c>
    </row>
    <row r="44" spans="1:12" s="13" customFormat="1" ht="21" customHeight="1" x14ac:dyDescent="0.2">
      <c r="A44" s="5" t="s">
        <v>82</v>
      </c>
      <c r="B44" s="6" t="s">
        <v>83</v>
      </c>
      <c r="C44" s="7">
        <f>SUM(C45:C48)</f>
        <v>35596.119999999995</v>
      </c>
      <c r="D44" s="7">
        <f>SUM(D45:D48)</f>
        <v>10487</v>
      </c>
      <c r="E44" s="8">
        <f t="shared" si="4"/>
        <v>0.29461076094810335</v>
      </c>
      <c r="F44" s="8">
        <f>(D44/D6)</f>
        <v>2.7360337179956191E-2</v>
      </c>
      <c r="G44" s="7">
        <f>SUM(G45:G48)</f>
        <v>27545.08</v>
      </c>
      <c r="H44" s="7">
        <f>SUM(H45:H48)</f>
        <v>4347.99</v>
      </c>
      <c r="I44" s="8">
        <f t="shared" si="5"/>
        <v>0.15784996812497912</v>
      </c>
      <c r="J44" s="8">
        <f>(H44/H6)</f>
        <v>1.5524234392485108E-2</v>
      </c>
      <c r="K44" s="8">
        <f t="shared" si="6"/>
        <v>2.4119190706510367</v>
      </c>
      <c r="L44" s="8">
        <f t="shared" si="7"/>
        <v>0.13676079282312423</v>
      </c>
    </row>
    <row r="45" spans="1:12" s="13" customFormat="1" ht="21" customHeight="1" x14ac:dyDescent="0.2">
      <c r="A45" s="1" t="s">
        <v>84</v>
      </c>
      <c r="B45" s="2" t="s">
        <v>85</v>
      </c>
      <c r="C45" s="3">
        <v>8453.6</v>
      </c>
      <c r="D45" s="3">
        <v>1736.99</v>
      </c>
      <c r="E45" s="4">
        <f t="shared" si="4"/>
        <v>0.20547340777893441</v>
      </c>
      <c r="F45" s="4">
        <f>(D45/D6)</f>
        <v>4.531766194165357E-3</v>
      </c>
      <c r="G45" s="3">
        <v>5000</v>
      </c>
      <c r="H45" s="3">
        <v>1603.13</v>
      </c>
      <c r="I45" s="4">
        <f t="shared" si="5"/>
        <v>0.32062600000000002</v>
      </c>
      <c r="J45" s="4">
        <f>(H45/H6)</f>
        <v>5.7238783625594026E-3</v>
      </c>
      <c r="K45" s="4">
        <f t="shared" si="6"/>
        <v>1.0834991547784645</v>
      </c>
      <c r="L45" s="4">
        <f t="shared" si="7"/>
        <v>-0.11515259222106561</v>
      </c>
    </row>
    <row r="46" spans="1:12" s="13" customFormat="1" ht="21" customHeight="1" x14ac:dyDescent="0.2">
      <c r="A46" s="1" t="s">
        <v>86</v>
      </c>
      <c r="B46" s="2" t="s">
        <v>87</v>
      </c>
      <c r="C46" s="3">
        <v>5480.76</v>
      </c>
      <c r="D46" s="3">
        <v>797.43</v>
      </c>
      <c r="E46" s="4">
        <f t="shared" si="4"/>
        <v>0.14549624504630743</v>
      </c>
      <c r="F46" s="4">
        <f>(D46/D6)</f>
        <v>2.0804761778785603E-3</v>
      </c>
      <c r="G46" s="3">
        <v>487</v>
      </c>
      <c r="H46" s="3">
        <v>191.3</v>
      </c>
      <c r="I46" s="4">
        <f t="shared" si="5"/>
        <v>0.39281314168377823</v>
      </c>
      <c r="J46" s="4">
        <f>(H46/H6)</f>
        <v>6.830250389909824E-4</v>
      </c>
      <c r="K46" s="4">
        <f t="shared" si="6"/>
        <v>4.1684788290642967</v>
      </c>
      <c r="L46" s="4">
        <f t="shared" si="7"/>
        <v>-0.24731689663747081</v>
      </c>
    </row>
    <row r="47" spans="1:12" s="13" customFormat="1" ht="21" customHeight="1" x14ac:dyDescent="0.2">
      <c r="A47" s="1" t="s">
        <v>88</v>
      </c>
      <c r="B47" s="2" t="s">
        <v>89</v>
      </c>
      <c r="C47" s="3">
        <v>20820.259999999998</v>
      </c>
      <c r="D47" s="3">
        <v>7692.08</v>
      </c>
      <c r="E47" s="4">
        <f t="shared" si="4"/>
        <v>0.36945167831717762</v>
      </c>
      <c r="F47" s="4">
        <f>(D47/D6)</f>
        <v>2.0068456414150605E-2</v>
      </c>
      <c r="G47" s="3">
        <v>21368.080000000002</v>
      </c>
      <c r="H47" s="3">
        <v>2333.16</v>
      </c>
      <c r="I47" s="4">
        <f t="shared" si="5"/>
        <v>0.10918903336191177</v>
      </c>
      <c r="J47" s="4">
        <f>(H47/H6)</f>
        <v>8.3304061681766881E-3</v>
      </c>
      <c r="K47" s="4">
        <f t="shared" si="6"/>
        <v>3.2968506231891515</v>
      </c>
      <c r="L47" s="14">
        <f t="shared" si="7"/>
        <v>0.26026264495526585</v>
      </c>
    </row>
    <row r="48" spans="1:12" s="13" customFormat="1" ht="21" customHeight="1" x14ac:dyDescent="0.2">
      <c r="A48" s="1" t="s">
        <v>90</v>
      </c>
      <c r="B48" s="2" t="s">
        <v>91</v>
      </c>
      <c r="C48" s="3">
        <v>841.5</v>
      </c>
      <c r="D48" s="3">
        <v>260.5</v>
      </c>
      <c r="E48" s="4">
        <f t="shared" si="4"/>
        <v>0.30956625074272132</v>
      </c>
      <c r="F48" s="4">
        <f>(D48/D6)</f>
        <v>6.7963839376166562E-4</v>
      </c>
      <c r="G48" s="3">
        <v>690</v>
      </c>
      <c r="H48" s="3">
        <v>220.4</v>
      </c>
      <c r="I48" s="4">
        <f t="shared" si="5"/>
        <v>0.31942028985507248</v>
      </c>
      <c r="J48" s="4">
        <f>(H48/H6)</f>
        <v>7.869248227580372E-4</v>
      </c>
      <c r="K48" s="4">
        <f t="shared" si="6"/>
        <v>1.1819419237749547</v>
      </c>
      <c r="L48" s="14">
        <f t="shared" si="7"/>
        <v>-9.854039112351165E-3</v>
      </c>
    </row>
    <row r="49" spans="1:12" s="13" customFormat="1" ht="21" customHeight="1" x14ac:dyDescent="0.2">
      <c r="A49" s="5" t="s">
        <v>92</v>
      </c>
      <c r="B49" s="6" t="s">
        <v>93</v>
      </c>
      <c r="C49" s="7">
        <f>SUM(C50:C51)</f>
        <v>4197.4799999999996</v>
      </c>
      <c r="D49" s="7">
        <f>SUM(D50:D51)</f>
        <v>2115.65</v>
      </c>
      <c r="E49" s="8">
        <f t="shared" si="4"/>
        <v>0.50402860764077506</v>
      </c>
      <c r="F49" s="8">
        <f>(D49/D6)</f>
        <v>5.519681258202948E-3</v>
      </c>
      <c r="G49" s="7">
        <f>SUM(G50:G51)</f>
        <v>2150.54</v>
      </c>
      <c r="H49" s="7">
        <f>SUM(H50:H51)</f>
        <v>1234.51</v>
      </c>
      <c r="I49" s="8">
        <f t="shared" si="5"/>
        <v>0.5740465185488296</v>
      </c>
      <c r="J49" s="8">
        <f>(H49/H6)</f>
        <v>4.40774302605728E-3</v>
      </c>
      <c r="K49" s="8">
        <f t="shared" si="6"/>
        <v>1.7137568751974468</v>
      </c>
      <c r="L49" s="15">
        <f t="shared" si="7"/>
        <v>-7.0017910908054537E-2</v>
      </c>
    </row>
    <row r="50" spans="1:12" s="13" customFormat="1" ht="21" customHeight="1" x14ac:dyDescent="0.2">
      <c r="A50" s="1" t="s">
        <v>94</v>
      </c>
      <c r="B50" s="2" t="s">
        <v>95</v>
      </c>
      <c r="C50" s="3">
        <v>2281</v>
      </c>
      <c r="D50" s="3">
        <v>1534.69</v>
      </c>
      <c r="E50" s="4">
        <f t="shared" si="4"/>
        <v>0.6728145550197282</v>
      </c>
      <c r="F50" s="4">
        <f>(D50/D6)</f>
        <v>4.0039702361692542E-3</v>
      </c>
      <c r="G50" s="3">
        <v>2150.54</v>
      </c>
      <c r="H50" s="3">
        <v>1234.51</v>
      </c>
      <c r="I50" s="4">
        <f t="shared" si="5"/>
        <v>0.5740465185488296</v>
      </c>
      <c r="J50" s="4">
        <f>(H50/H6)</f>
        <v>4.40774302605728E-3</v>
      </c>
      <c r="K50" s="4">
        <f t="shared" si="6"/>
        <v>1.2431572040728711</v>
      </c>
      <c r="L50" s="4">
        <f t="shared" si="7"/>
        <v>9.8768036470898601E-2</v>
      </c>
    </row>
    <row r="51" spans="1:12" s="13" customFormat="1" ht="21" customHeight="1" x14ac:dyDescent="0.2">
      <c r="A51" s="25" t="s">
        <v>110</v>
      </c>
      <c r="B51" s="2">
        <v>1103</v>
      </c>
      <c r="C51" s="3">
        <v>1916.48</v>
      </c>
      <c r="D51" s="3">
        <v>580.96</v>
      </c>
      <c r="E51" s="4">
        <f t="shared" si="4"/>
        <v>0.30313908832860248</v>
      </c>
      <c r="F51" s="4">
        <f>(D51/D7)</f>
        <v>1.4089350579303769E-2</v>
      </c>
      <c r="G51" s="3"/>
      <c r="H51" s="3"/>
      <c r="I51" s="4" t="e">
        <f t="shared" si="5"/>
        <v>#DIV/0!</v>
      </c>
      <c r="J51" s="4">
        <f>(H51/H7)</f>
        <v>0</v>
      </c>
      <c r="K51" s="4" t="e">
        <f t="shared" si="6"/>
        <v>#DIV/0!</v>
      </c>
      <c r="L51" s="4" t="e">
        <f t="shared" si="7"/>
        <v>#DIV/0!</v>
      </c>
    </row>
    <row r="52" spans="1:12" s="13" customFormat="1" ht="21" customHeight="1" x14ac:dyDescent="0.2">
      <c r="A52" s="5" t="s">
        <v>96</v>
      </c>
      <c r="B52" s="6" t="s">
        <v>97</v>
      </c>
      <c r="C52" s="7">
        <f>SUM(C53:C53)</f>
        <v>3856.3</v>
      </c>
      <c r="D52" s="7">
        <f>SUM(D53:D53)</f>
        <v>976.73</v>
      </c>
      <c r="E52" s="8">
        <f t="shared" si="4"/>
        <v>0.25328164302569822</v>
      </c>
      <c r="F52" s="8">
        <f>(D52/D6)</f>
        <v>2.5482656750051118E-3</v>
      </c>
      <c r="G52" s="7">
        <f>SUM(G53:G53)</f>
        <v>3367.83</v>
      </c>
      <c r="H52" s="7">
        <f>SUM(H53:H53)</f>
        <v>1002.36</v>
      </c>
      <c r="I52" s="8">
        <f t="shared" si="5"/>
        <v>0.29762784938669706</v>
      </c>
      <c r="J52" s="8">
        <f>(H52/H6)</f>
        <v>3.5788655414689028E-3</v>
      </c>
      <c r="K52" s="8">
        <f t="shared" si="6"/>
        <v>0.97443034438724607</v>
      </c>
      <c r="L52" s="15">
        <f t="shared" si="7"/>
        <v>-4.4346206360998841E-2</v>
      </c>
    </row>
    <row r="53" spans="1:12" s="13" customFormat="1" ht="21" customHeight="1" x14ac:dyDescent="0.2">
      <c r="A53" s="1" t="s">
        <v>98</v>
      </c>
      <c r="B53" s="2" t="s">
        <v>99</v>
      </c>
      <c r="C53" s="3">
        <v>3856.3</v>
      </c>
      <c r="D53" s="3">
        <v>976.73</v>
      </c>
      <c r="E53" s="4">
        <f t="shared" si="4"/>
        <v>0.25328164302569822</v>
      </c>
      <c r="F53" s="4">
        <f>(D53/D6)</f>
        <v>2.5482656750051118E-3</v>
      </c>
      <c r="G53" s="3">
        <v>3367.83</v>
      </c>
      <c r="H53" s="3">
        <v>1002.36</v>
      </c>
      <c r="I53" s="4">
        <f t="shared" si="5"/>
        <v>0.29762784938669706</v>
      </c>
      <c r="J53" s="4">
        <f>(H53/H6)</f>
        <v>3.5788655414689028E-3</v>
      </c>
      <c r="K53" s="4">
        <f t="shared" si="6"/>
        <v>0.97443034438724607</v>
      </c>
      <c r="L53" s="4">
        <f t="shared" si="7"/>
        <v>-4.4346206360998841E-2</v>
      </c>
    </row>
    <row r="54" spans="1:12" s="13" customFormat="1" ht="41.1" customHeight="1" x14ac:dyDescent="0.2">
      <c r="A54" s="5" t="s">
        <v>100</v>
      </c>
      <c r="B54" s="6" t="s">
        <v>101</v>
      </c>
      <c r="C54" s="7">
        <f>SUM(C55:C55)</f>
        <v>13.2</v>
      </c>
      <c r="D54" s="7">
        <f>SUM(D55:D55)</f>
        <v>4.4000000000000004</v>
      </c>
      <c r="E54" s="8">
        <f t="shared" si="4"/>
        <v>0.33333333333333337</v>
      </c>
      <c r="F54" s="8">
        <f>(D54/D6)</f>
        <v>1.1479496862001263E-5</v>
      </c>
      <c r="G54" s="7">
        <f>SUM(G55:G55)</f>
        <v>4.8</v>
      </c>
      <c r="H54" s="7">
        <f>SUM(H55:H55)</f>
        <v>1.39</v>
      </c>
      <c r="I54" s="8">
        <f t="shared" si="5"/>
        <v>0.2895833333333333</v>
      </c>
      <c r="J54" s="8">
        <f>(H54/H6)</f>
        <v>4.9629106335466042E-6</v>
      </c>
      <c r="K54" s="8">
        <f t="shared" si="6"/>
        <v>3.1654676258992809</v>
      </c>
      <c r="L54" s="8">
        <f t="shared" si="7"/>
        <v>4.3750000000000067E-2</v>
      </c>
    </row>
    <row r="55" spans="1:12" s="13" customFormat="1" ht="21" customHeight="1" x14ac:dyDescent="0.2">
      <c r="A55" s="1" t="s">
        <v>102</v>
      </c>
      <c r="B55" s="2" t="s">
        <v>103</v>
      </c>
      <c r="C55" s="3">
        <v>13.2</v>
      </c>
      <c r="D55" s="3">
        <v>4.4000000000000004</v>
      </c>
      <c r="E55" s="4">
        <f t="shared" si="4"/>
        <v>0.33333333333333337</v>
      </c>
      <c r="F55" s="4">
        <f>(D55/D6)</f>
        <v>1.1479496862001263E-5</v>
      </c>
      <c r="G55" s="3">
        <v>4.8</v>
      </c>
      <c r="H55" s="3">
        <v>1.39</v>
      </c>
      <c r="I55" s="4">
        <f t="shared" si="5"/>
        <v>0.2895833333333333</v>
      </c>
      <c r="J55" s="4">
        <f>(H55/H6)</f>
        <v>4.9629106335466042E-6</v>
      </c>
      <c r="K55" s="4">
        <f t="shared" si="6"/>
        <v>3.1654676258992809</v>
      </c>
      <c r="L55" s="4">
        <f t="shared" si="7"/>
        <v>4.3750000000000067E-2</v>
      </c>
    </row>
  </sheetData>
  <mergeCells count="16"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  <mergeCell ref="K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2024-05-22T13:44:46Z</cp:lastPrinted>
  <dcterms:created xsi:type="dcterms:W3CDTF">2017-03-10T06:35:34Z</dcterms:created>
  <dcterms:modified xsi:type="dcterms:W3CDTF">2024-05-22T13:47:03Z</dcterms:modified>
</cp:coreProperties>
</file>